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0115" windowHeight="7740"/>
  </bookViews>
  <sheets>
    <sheet name="Plan1" sheetId="1" r:id="rId1"/>
    <sheet name="Plan2" sheetId="2" r:id="rId2"/>
    <sheet name="Plan3" sheetId="3" r:id="rId3"/>
  </sheets>
  <externalReferences>
    <externalReference r:id="rId4"/>
  </externalReferences>
  <definedNames>
    <definedName name="ACOMPANHAMENTO" hidden="1">IF(VALUE([1]MENU!$O$4)=2,"BM","PLE")</definedName>
    <definedName name="_xlnm.Print_Area" localSheetId="0">Plan1!$L$1:$Y$85</definedName>
    <definedName name="BDI.Opcao" hidden="1">[1]DADOS!$F$18</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Plan1!$F$8</definedName>
    <definedName name="ORÇAMENTO.CodBarra" hidden="1">IF(ORÇAMENTO.Fonte="Sinapi",SUBSTITUTE(SUBSTITUTE(ORÇAMENTO.Codigo,"/00","/"),"/0","/"),ORÇAMENTO.Codigo)</definedName>
    <definedName name="ORÇAMENTO.Codigo" hidden="1">Plan1!$Q1</definedName>
    <definedName name="ORÇAMENTO.CustoUnitario" hidden="1">ROUND(Plan1!$U1,15-13*Plan1!$AF$8)</definedName>
    <definedName name="ORÇAMENTO.Descricao" hidden="1">Plan1!$R1</definedName>
    <definedName name="ORÇAMENTO.Fonte" hidden="1">Plan1!$P1</definedName>
    <definedName name="ORÇAMENTO.Nivel" hidden="1">Plan1!$M1</definedName>
    <definedName name="ORÇAMENTO.OpcaoBDI" hidden="1">Plan1!$V1</definedName>
    <definedName name="ORÇAMENTO.PrecoUnitarioLicitado" hidden="1">Plan1!$AL1</definedName>
    <definedName name="ORÇAMENTO.Unidade" hidden="1">Plan1!$S1</definedName>
    <definedName name="REFERENCIA.Descricao" hidden="1">IF(ISNUMBER(Plan1!$AF1),OFFSET(INDIRECT(ORÇAMENTO.BancoRef),Plan1!$AF1-1,3,1),Plan1!$AF1)</definedName>
    <definedName name="REFERENCIA.Desonerado" hidden="1">IF(ISNUMBER(Plan1!$AF1),VALUE(OFFSET(INDIRECT(ORÇAMENTO.BancoRef),Plan1!$AF1-1,5,1)),0)</definedName>
    <definedName name="REFERENCIA.NaoDesonerado" hidden="1">IF(ISNUMBER(Plan1!$AF1),VALUE(OFFSET(INDIRECT(ORÇAMENTO.BancoRef),Plan1!$AF1-1,6,1)),0)</definedName>
    <definedName name="REFERENCIA.Unidade" hidden="1">IF(ISNUMBER(Plan1!$AF1),OFFSET(INDIRECT(ORÇAMENTO.BancoRef),Plan1!$AF1-1,4,1),"-")</definedName>
    <definedName name="SomaAgrup" hidden="1">SUMIF(OFFSET(Plan1!$C1,1,0,Plan1!$D1),"S",OFFSET(Plan1!A1,1,0,Plan1!$D1))</definedName>
    <definedName name="TIPOORCAMENTO" hidden="1">IF(VALUE([1]MENU!$O$3)=2,"Licitado","Proposto")</definedName>
    <definedName name="_xlnm.Print_Titles" localSheetId="0">Plan1!$1:$13</definedName>
    <definedName name="VTOTAL1" hidden="1">ROUND(Plan1!$T1*Plan1!$W1,15-13*Plan1!$AF$11)</definedName>
  </definedNames>
  <calcPr calcId="145621"/>
</workbook>
</file>

<file path=xl/calcChain.xml><?xml version="1.0" encoding="utf-8"?>
<calcChain xmlns="http://schemas.openxmlformats.org/spreadsheetml/2006/main">
  <c r="A66" i="1" l="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C16" i="1"/>
  <c r="G16" i="1" s="1"/>
  <c r="A16" i="1"/>
  <c r="O15" i="1"/>
  <c r="M15" i="1"/>
  <c r="A14" i="1"/>
  <c r="C14" i="1" s="1"/>
  <c r="V13" i="1"/>
  <c r="U13" i="1"/>
  <c r="F9" i="1"/>
  <c r="F8" i="1"/>
  <c r="X7" i="1"/>
  <c r="W7" i="1"/>
  <c r="V7" i="1"/>
  <c r="S7" i="1"/>
  <c r="R7" i="1"/>
  <c r="R2" i="1"/>
  <c r="B16" i="1" l="1"/>
  <c r="G5" i="1"/>
  <c r="AD16" i="1"/>
  <c r="AD14" i="1"/>
  <c r="H14" i="1"/>
  <c r="D14" i="1"/>
  <c r="K14" i="1"/>
  <c r="G14" i="1"/>
  <c r="AE14" i="1"/>
  <c r="N14" i="1"/>
  <c r="E14" i="1"/>
  <c r="J14" i="1"/>
  <c r="F14" i="1"/>
  <c r="B14" i="1"/>
  <c r="H5" i="1"/>
  <c r="W16" i="1"/>
  <c r="I16" i="1"/>
  <c r="E16" i="1"/>
  <c r="C17" i="1"/>
  <c r="AE16" i="1"/>
  <c r="H16" i="1"/>
  <c r="F16" i="1"/>
  <c r="AF16" i="1"/>
  <c r="AF17" i="1"/>
  <c r="AF14" i="1"/>
  <c r="S14" i="1" l="1"/>
  <c r="R14" i="1"/>
  <c r="S17" i="1"/>
  <c r="S16" i="1"/>
  <c r="F5" i="1"/>
  <c r="C18" i="1"/>
  <c r="AE17" i="1"/>
  <c r="H17" i="1"/>
  <c r="AD17" i="1"/>
  <c r="G17" i="1"/>
  <c r="W17" i="1"/>
  <c r="I17" i="1"/>
  <c r="F17" i="1"/>
  <c r="B17" i="1"/>
  <c r="E17" i="1"/>
  <c r="T14" i="1" l="1"/>
  <c r="T16" i="1"/>
  <c r="AN62" i="1"/>
  <c r="AN58" i="1"/>
  <c r="AN66" i="1"/>
  <c r="AN63" i="1"/>
  <c r="AN60" i="1"/>
  <c r="AN64" i="1"/>
  <c r="AN57" i="1"/>
  <c r="AN53" i="1"/>
  <c r="AN50" i="1"/>
  <c r="AN65" i="1"/>
  <c r="AN54" i="1"/>
  <c r="AN49" i="1"/>
  <c r="AN46" i="1"/>
  <c r="AN61" i="1"/>
  <c r="AN55" i="1"/>
  <c r="AN51" i="1"/>
  <c r="AN52" i="1"/>
  <c r="AN44" i="1"/>
  <c r="AN41" i="1"/>
  <c r="AN39" i="1"/>
  <c r="AN47" i="1"/>
  <c r="AN42" i="1"/>
  <c r="AN38" i="1"/>
  <c r="AN35" i="1"/>
  <c r="AN33" i="1"/>
  <c r="AN59" i="1"/>
  <c r="AN48" i="1"/>
  <c r="AN43" i="1"/>
  <c r="AN40" i="1"/>
  <c r="AN56" i="1"/>
  <c r="AN45" i="1"/>
  <c r="AN25" i="1"/>
  <c r="AN22" i="1"/>
  <c r="AN37" i="1"/>
  <c r="AN36" i="1"/>
  <c r="AN29" i="1"/>
  <c r="AN26" i="1"/>
  <c r="AN19" i="1"/>
  <c r="AN17" i="1"/>
  <c r="AN30" i="1"/>
  <c r="AN27" i="1"/>
  <c r="AN23" i="1"/>
  <c r="AN20" i="1"/>
  <c r="AN18" i="1"/>
  <c r="AN31" i="1"/>
  <c r="AN28" i="1"/>
  <c r="AN21" i="1"/>
  <c r="AN16" i="1"/>
  <c r="AN34" i="1"/>
  <c r="AN32" i="1"/>
  <c r="AN24" i="1"/>
  <c r="K18" i="1"/>
  <c r="G18" i="1"/>
  <c r="J18" i="1"/>
  <c r="F18" i="1"/>
  <c r="B18" i="1"/>
  <c r="C19" i="1"/>
  <c r="D18" i="1"/>
  <c r="AE18" i="1"/>
  <c r="E18" i="1"/>
  <c r="AD18" i="1"/>
  <c r="H18" i="1"/>
  <c r="AF18" i="1"/>
  <c r="T17" i="1" l="1"/>
  <c r="AE19" i="1"/>
  <c r="E19" i="1"/>
  <c r="AD19" i="1"/>
  <c r="H19" i="1"/>
  <c r="D19" i="1"/>
  <c r="K19" i="1"/>
  <c r="C20" i="1"/>
  <c r="J19" i="1"/>
  <c r="B19" i="1"/>
  <c r="F19" i="1"/>
  <c r="G19" i="1"/>
  <c r="AN14" i="1"/>
  <c r="W14" i="1"/>
  <c r="X14" i="1" s="1"/>
  <c r="AF19" i="1"/>
  <c r="L14" i="1" l="1"/>
  <c r="O14" i="1" s="1"/>
  <c r="AM14" i="1"/>
  <c r="I14" i="1"/>
  <c r="Z14" i="1"/>
  <c r="AC14" i="1"/>
  <c r="C21" i="1"/>
  <c r="J20" i="1"/>
  <c r="F20" i="1"/>
  <c r="B20" i="1"/>
  <c r="AE20" i="1"/>
  <c r="E20" i="1"/>
  <c r="AD20" i="1"/>
  <c r="H20" i="1"/>
  <c r="D20" i="1"/>
  <c r="G20" i="1"/>
  <c r="K20" i="1"/>
  <c r="AF20" i="1"/>
  <c r="AC18" i="1" l="1"/>
  <c r="K21" i="1"/>
  <c r="G21" i="1"/>
  <c r="C22" i="1"/>
  <c r="J21" i="1"/>
  <c r="F21" i="1"/>
  <c r="B21" i="1"/>
  <c r="AE21" i="1"/>
  <c r="E21" i="1"/>
  <c r="D21" i="1"/>
  <c r="AD21" i="1"/>
  <c r="H21" i="1"/>
  <c r="AA14" i="1"/>
  <c r="AB14" i="1"/>
  <c r="L18" i="1"/>
  <c r="AM18" i="1"/>
  <c r="I18" i="1"/>
  <c r="Z18" i="1"/>
  <c r="AF21" i="1"/>
  <c r="AC20" i="1" l="1"/>
  <c r="AD22" i="1"/>
  <c r="H22" i="1"/>
  <c r="D22" i="1"/>
  <c r="K22" i="1"/>
  <c r="G22" i="1"/>
  <c r="J22" i="1"/>
  <c r="F22" i="1"/>
  <c r="B22" i="1"/>
  <c r="AE22" i="1"/>
  <c r="C23" i="1"/>
  <c r="E22" i="1"/>
  <c r="AB18" i="1"/>
  <c r="L19" i="1"/>
  <c r="AM19" i="1"/>
  <c r="Z19" i="1"/>
  <c r="I19" i="1"/>
  <c r="I20" i="1" s="1"/>
  <c r="AM20" i="1"/>
  <c r="L20" i="1"/>
  <c r="Z20" i="1"/>
  <c r="AC19" i="1"/>
  <c r="AF22" i="1"/>
  <c r="AC21" i="1" l="1"/>
  <c r="AB19" i="1"/>
  <c r="AM21" i="1"/>
  <c r="L21" i="1"/>
  <c r="I21" i="1"/>
  <c r="Z21" i="1"/>
  <c r="AB20" i="1"/>
  <c r="C24" i="1"/>
  <c r="J23" i="1"/>
  <c r="F23" i="1"/>
  <c r="B23" i="1"/>
  <c r="AE23" i="1"/>
  <c r="E23" i="1"/>
  <c r="AD23" i="1"/>
  <c r="H23" i="1"/>
  <c r="D23" i="1"/>
  <c r="K23" i="1"/>
  <c r="G23" i="1"/>
  <c r="AF23" i="1"/>
  <c r="AC22" i="1" l="1"/>
  <c r="K24" i="1"/>
  <c r="G24" i="1"/>
  <c r="C25" i="1"/>
  <c r="J24" i="1"/>
  <c r="F24" i="1"/>
  <c r="B24" i="1"/>
  <c r="AE24" i="1"/>
  <c r="E24" i="1"/>
  <c r="D24" i="1"/>
  <c r="AD24" i="1"/>
  <c r="H24" i="1"/>
  <c r="AB21" i="1"/>
  <c r="L22" i="1"/>
  <c r="AM22" i="1"/>
  <c r="I22" i="1"/>
  <c r="Z22" i="1"/>
  <c r="AF24" i="1"/>
  <c r="AC23" i="1" l="1"/>
  <c r="AM23" i="1"/>
  <c r="L23" i="1"/>
  <c r="I23" i="1"/>
  <c r="Z23" i="1"/>
  <c r="AB22" i="1"/>
  <c r="AD25" i="1"/>
  <c r="H25" i="1"/>
  <c r="D25" i="1"/>
  <c r="K25" i="1"/>
  <c r="G25" i="1"/>
  <c r="C26" i="1"/>
  <c r="J25" i="1"/>
  <c r="F25" i="1"/>
  <c r="B25" i="1"/>
  <c r="AE25" i="1"/>
  <c r="E25" i="1"/>
  <c r="AF25" i="1"/>
  <c r="AE26" i="1" l="1"/>
  <c r="E26" i="1"/>
  <c r="AD26" i="1"/>
  <c r="H26" i="1"/>
  <c r="D26" i="1"/>
  <c r="K26" i="1"/>
  <c r="G26" i="1"/>
  <c r="C27" i="1"/>
  <c r="J26" i="1"/>
  <c r="F26" i="1"/>
  <c r="B26" i="1"/>
  <c r="AB23" i="1"/>
  <c r="AF26" i="1"/>
  <c r="AC25" i="1" l="1"/>
  <c r="L25" i="1"/>
  <c r="AM25" i="1"/>
  <c r="Z25" i="1"/>
  <c r="C28" i="1"/>
  <c r="J27" i="1"/>
  <c r="F27" i="1"/>
  <c r="B27" i="1"/>
  <c r="AE27" i="1"/>
  <c r="E27" i="1"/>
  <c r="AD27" i="1"/>
  <c r="H27" i="1"/>
  <c r="D27" i="1"/>
  <c r="G27" i="1"/>
  <c r="K27" i="1"/>
  <c r="AM24" i="1"/>
  <c r="L24" i="1"/>
  <c r="Z24" i="1"/>
  <c r="I24" i="1"/>
  <c r="I25" i="1" s="1"/>
  <c r="AC24" i="1"/>
  <c r="AF27" i="1"/>
  <c r="AC26" i="1" l="1"/>
  <c r="K28" i="1"/>
  <c r="G28" i="1"/>
  <c r="J28" i="1"/>
  <c r="F28" i="1"/>
  <c r="B28" i="1"/>
  <c r="C29" i="1"/>
  <c r="AE28" i="1"/>
  <c r="E28" i="1"/>
  <c r="D28" i="1"/>
  <c r="AD28" i="1"/>
  <c r="H28" i="1"/>
  <c r="L26" i="1"/>
  <c r="AM26" i="1"/>
  <c r="Z26" i="1"/>
  <c r="I26" i="1"/>
  <c r="AB24" i="1"/>
  <c r="AB25" i="1"/>
  <c r="AF28" i="1"/>
  <c r="AE29" i="1" l="1"/>
  <c r="E29" i="1"/>
  <c r="AD29" i="1"/>
  <c r="H29" i="1"/>
  <c r="D29" i="1"/>
  <c r="K29" i="1"/>
  <c r="G29" i="1"/>
  <c r="C30" i="1"/>
  <c r="J29" i="1"/>
  <c r="B29" i="1"/>
  <c r="F29" i="1"/>
  <c r="AB26" i="1"/>
  <c r="AF29" i="1"/>
  <c r="AC28" i="1" l="1"/>
  <c r="AM28" i="1"/>
  <c r="L28" i="1"/>
  <c r="Z28" i="1"/>
  <c r="AM27" i="1"/>
  <c r="L27" i="1"/>
  <c r="I27" i="1"/>
  <c r="I28" i="1" s="1"/>
  <c r="Z27" i="1"/>
  <c r="C31" i="1"/>
  <c r="J30" i="1"/>
  <c r="F30" i="1"/>
  <c r="B30" i="1"/>
  <c r="AE30" i="1"/>
  <c r="E30" i="1"/>
  <c r="AD30" i="1"/>
  <c r="H30" i="1"/>
  <c r="D30" i="1"/>
  <c r="G30" i="1"/>
  <c r="K30" i="1"/>
  <c r="AC27" i="1"/>
  <c r="AF30" i="1"/>
  <c r="AF31" i="1"/>
  <c r="K31" i="1" l="1"/>
  <c r="G31" i="1"/>
  <c r="J31" i="1"/>
  <c r="E31" i="1"/>
  <c r="AE31" i="1"/>
  <c r="D31" i="1"/>
  <c r="C32" i="1"/>
  <c r="AD31" i="1"/>
  <c r="H31" i="1"/>
  <c r="B31" i="1"/>
  <c r="F31" i="1"/>
  <c r="AB27" i="1"/>
  <c r="AC29" i="1"/>
  <c r="AB28" i="1"/>
  <c r="AF32" i="1"/>
  <c r="AC30" i="1" l="1"/>
  <c r="AM30" i="1"/>
  <c r="L30" i="1"/>
  <c r="Z30" i="1"/>
  <c r="L29" i="1"/>
  <c r="AM29" i="1"/>
  <c r="Z29" i="1"/>
  <c r="I29" i="1"/>
  <c r="I30" i="1" s="1"/>
  <c r="AE32" i="1"/>
  <c r="E32" i="1"/>
  <c r="K32" i="1"/>
  <c r="F32" i="1"/>
  <c r="J32" i="1"/>
  <c r="D32" i="1"/>
  <c r="AD32" i="1"/>
  <c r="H32" i="1"/>
  <c r="G32" i="1"/>
  <c r="B32" i="1"/>
  <c r="C33" i="1" s="1"/>
  <c r="AC31" i="1"/>
  <c r="AF33" i="1"/>
  <c r="S33" i="1" l="1"/>
  <c r="AD33" i="1"/>
  <c r="G33" i="1"/>
  <c r="AE33" i="1"/>
  <c r="H33" i="1"/>
  <c r="B33" i="1"/>
  <c r="W33" i="1"/>
  <c r="F33" i="1"/>
  <c r="C34" i="1"/>
  <c r="E33" i="1"/>
  <c r="I33" i="1"/>
  <c r="AM31" i="1"/>
  <c r="L31" i="1"/>
  <c r="Z31" i="1"/>
  <c r="I31" i="1"/>
  <c r="AB29" i="1"/>
  <c r="AB30" i="1"/>
  <c r="J34" i="1" l="1"/>
  <c r="F34" i="1"/>
  <c r="B34" i="1"/>
  <c r="K34" i="1"/>
  <c r="E34" i="1"/>
  <c r="AE34" i="1"/>
  <c r="D34" i="1"/>
  <c r="AD34" i="1"/>
  <c r="H34" i="1"/>
  <c r="C35" i="1"/>
  <c r="G34" i="1"/>
  <c r="AB31" i="1"/>
  <c r="AA31" i="1"/>
  <c r="AF34" i="1"/>
  <c r="T33" i="1" l="1"/>
  <c r="AE35" i="1"/>
  <c r="E35" i="1"/>
  <c r="AD35" i="1"/>
  <c r="H35" i="1"/>
  <c r="D35" i="1"/>
  <c r="J35" i="1"/>
  <c r="B35" i="1"/>
  <c r="G35" i="1"/>
  <c r="C36" i="1"/>
  <c r="F35" i="1"/>
  <c r="K35" i="1"/>
  <c r="AM32" i="1"/>
  <c r="L32" i="1"/>
  <c r="I32" i="1"/>
  <c r="Z32" i="1"/>
  <c r="AC32" i="1"/>
  <c r="AF35" i="1"/>
  <c r="AC34" i="1" l="1"/>
  <c r="C37" i="1"/>
  <c r="J36" i="1"/>
  <c r="F36" i="1"/>
  <c r="B36" i="1"/>
  <c r="AE36" i="1"/>
  <c r="E36" i="1"/>
  <c r="G36" i="1"/>
  <c r="D36" i="1"/>
  <c r="K36" i="1"/>
  <c r="AD36" i="1"/>
  <c r="H36" i="1"/>
  <c r="AA32" i="1"/>
  <c r="AB32" i="1"/>
  <c r="AM34" i="1"/>
  <c r="L34" i="1"/>
  <c r="I34" i="1"/>
  <c r="Z34" i="1"/>
  <c r="AF37" i="1"/>
  <c r="AF36" i="1"/>
  <c r="AC35" i="1" l="1"/>
  <c r="K37" i="1"/>
  <c r="G37" i="1"/>
  <c r="J37" i="1"/>
  <c r="F37" i="1"/>
  <c r="B37" i="1"/>
  <c r="E37" i="1"/>
  <c r="C38" i="1"/>
  <c r="D37" i="1"/>
  <c r="AE37" i="1"/>
  <c r="H37" i="1"/>
  <c r="AD37" i="1"/>
  <c r="L35" i="1"/>
  <c r="AM35" i="1"/>
  <c r="I35" i="1"/>
  <c r="Z35" i="1"/>
  <c r="AB34" i="1"/>
  <c r="AF38" i="1"/>
  <c r="AC36" i="1" l="1"/>
  <c r="AC37" i="1"/>
  <c r="AB35" i="1"/>
  <c r="AM36" i="1"/>
  <c r="L36" i="1"/>
  <c r="I36" i="1"/>
  <c r="Z36" i="1"/>
  <c r="AE38" i="1"/>
  <c r="E38" i="1"/>
  <c r="AD38" i="1"/>
  <c r="H38" i="1"/>
  <c r="D38" i="1"/>
  <c r="F38" i="1"/>
  <c r="K38" i="1"/>
  <c r="J38" i="1"/>
  <c r="B38" i="1"/>
  <c r="C39" i="1" s="1"/>
  <c r="G38" i="1"/>
  <c r="AF39" i="1"/>
  <c r="S39" i="1" l="1"/>
  <c r="AC38" i="1"/>
  <c r="AD39" i="1"/>
  <c r="G39" i="1"/>
  <c r="F39" i="1"/>
  <c r="B39" i="1"/>
  <c r="W39" i="1"/>
  <c r="C40" i="1"/>
  <c r="H39" i="1"/>
  <c r="E39" i="1"/>
  <c r="I39" i="1"/>
  <c r="AE39" i="1"/>
  <c r="AB36" i="1"/>
  <c r="AM37" i="1"/>
  <c r="L37" i="1"/>
  <c r="I37" i="1"/>
  <c r="Z37" i="1"/>
  <c r="AM38" i="1" l="1"/>
  <c r="L38" i="1"/>
  <c r="Z38" i="1"/>
  <c r="I38" i="1"/>
  <c r="AA37" i="1"/>
  <c r="AB37" i="1"/>
  <c r="J40" i="1"/>
  <c r="F40" i="1"/>
  <c r="B40" i="1"/>
  <c r="C41" i="1"/>
  <c r="AE40" i="1"/>
  <c r="E40" i="1"/>
  <c r="AD40" i="1"/>
  <c r="H40" i="1"/>
  <c r="D40" i="1"/>
  <c r="K40" i="1"/>
  <c r="G40" i="1"/>
  <c r="AF40" i="1"/>
  <c r="T39" i="1" l="1"/>
  <c r="AA38" i="1"/>
  <c r="AB38" i="1"/>
  <c r="AD41" i="1"/>
  <c r="H41" i="1"/>
  <c r="D41" i="1"/>
  <c r="K41" i="1"/>
  <c r="G41" i="1"/>
  <c r="C42" i="1"/>
  <c r="J41" i="1"/>
  <c r="F41" i="1"/>
  <c r="B41" i="1"/>
  <c r="E41" i="1"/>
  <c r="AE41" i="1"/>
  <c r="AF41" i="1"/>
  <c r="AC40" i="1" l="1"/>
  <c r="AE42" i="1"/>
  <c r="E42" i="1"/>
  <c r="AD42" i="1"/>
  <c r="H42" i="1"/>
  <c r="D42" i="1"/>
  <c r="K42" i="1"/>
  <c r="G42" i="1"/>
  <c r="B42" i="1"/>
  <c r="C43" i="1"/>
  <c r="J42" i="1"/>
  <c r="F42" i="1"/>
  <c r="AM40" i="1"/>
  <c r="L40" i="1"/>
  <c r="I40" i="1"/>
  <c r="Z40" i="1"/>
  <c r="AF42" i="1"/>
  <c r="AF43" i="1"/>
  <c r="AC41" i="1" l="1"/>
  <c r="J43" i="1"/>
  <c r="F43" i="1"/>
  <c r="B43" i="1"/>
  <c r="C44" i="1"/>
  <c r="AE43" i="1"/>
  <c r="E43" i="1"/>
  <c r="AD43" i="1"/>
  <c r="H43" i="1"/>
  <c r="D43" i="1"/>
  <c r="K43" i="1"/>
  <c r="G43" i="1"/>
  <c r="AB40" i="1"/>
  <c r="L41" i="1"/>
  <c r="AM41" i="1"/>
  <c r="I41" i="1"/>
  <c r="Z41" i="1"/>
  <c r="AF44" i="1"/>
  <c r="AC42" i="1" l="1"/>
  <c r="L42" i="1"/>
  <c r="AM42" i="1"/>
  <c r="Z42" i="1"/>
  <c r="I42" i="1"/>
  <c r="AB41" i="1"/>
  <c r="AD44" i="1"/>
  <c r="H44" i="1"/>
  <c r="D44" i="1"/>
  <c r="K44" i="1"/>
  <c r="G44" i="1"/>
  <c r="J44" i="1"/>
  <c r="F44" i="1"/>
  <c r="B44" i="1"/>
  <c r="C45" i="1" s="1"/>
  <c r="AE44" i="1"/>
  <c r="E44" i="1"/>
  <c r="AF45" i="1"/>
  <c r="S45" i="1" l="1"/>
  <c r="AB42" i="1"/>
  <c r="F45" i="1"/>
  <c r="B45" i="1"/>
  <c r="W45" i="1"/>
  <c r="I45" i="1"/>
  <c r="E45" i="1"/>
  <c r="C46" i="1"/>
  <c r="AE45" i="1"/>
  <c r="H45" i="1"/>
  <c r="AD45" i="1"/>
  <c r="G45" i="1"/>
  <c r="L44" i="1" l="1"/>
  <c r="AM44" i="1"/>
  <c r="Z44" i="1"/>
  <c r="AC44" i="1"/>
  <c r="AD46" i="1"/>
  <c r="E46" i="1"/>
  <c r="H46" i="1"/>
  <c r="D46" i="1"/>
  <c r="K46" i="1"/>
  <c r="G46" i="1"/>
  <c r="J46" i="1"/>
  <c r="C47" i="1"/>
  <c r="AE46" i="1"/>
  <c r="F46" i="1"/>
  <c r="B46" i="1"/>
  <c r="AM43" i="1"/>
  <c r="L43" i="1"/>
  <c r="Z43" i="1"/>
  <c r="I43" i="1"/>
  <c r="I44" i="1" s="1"/>
  <c r="AC43" i="1"/>
  <c r="AF46" i="1"/>
  <c r="T45" i="1" l="1"/>
  <c r="AB43" i="1"/>
  <c r="AA43" i="1"/>
  <c r="C48" i="1"/>
  <c r="AE47" i="1"/>
  <c r="E47" i="1"/>
  <c r="G47" i="1"/>
  <c r="B47" i="1"/>
  <c r="K47" i="1"/>
  <c r="F47" i="1"/>
  <c r="J47" i="1"/>
  <c r="D47" i="1"/>
  <c r="H47" i="1"/>
  <c r="AD47" i="1"/>
  <c r="AA44" i="1"/>
  <c r="AB44" i="1"/>
  <c r="AF47" i="1"/>
  <c r="AF48" i="1"/>
  <c r="AC46" i="1" l="1"/>
  <c r="K48" i="1"/>
  <c r="G48" i="1"/>
  <c r="J48" i="1"/>
  <c r="F48" i="1"/>
  <c r="B48" i="1"/>
  <c r="AD48" i="1"/>
  <c r="H48" i="1"/>
  <c r="E48" i="1"/>
  <c r="C49" i="1"/>
  <c r="D48" i="1"/>
  <c r="AE48" i="1"/>
  <c r="L46" i="1"/>
  <c r="AM46" i="1"/>
  <c r="Z46" i="1"/>
  <c r="I46" i="1"/>
  <c r="AF49" i="1"/>
  <c r="AC47" i="1" l="1"/>
  <c r="AB46" i="1"/>
  <c r="AM47" i="1"/>
  <c r="L47" i="1"/>
  <c r="I47" i="1"/>
  <c r="Z47" i="1"/>
  <c r="AE49" i="1"/>
  <c r="E49" i="1"/>
  <c r="AD49" i="1"/>
  <c r="H49" i="1"/>
  <c r="D49" i="1"/>
  <c r="G49" i="1"/>
  <c r="F49" i="1"/>
  <c r="K49" i="1"/>
  <c r="J49" i="1"/>
  <c r="B49" i="1"/>
  <c r="C50" i="1" s="1"/>
  <c r="AF50" i="1"/>
  <c r="AC48" i="1" l="1"/>
  <c r="S50" i="1"/>
  <c r="AD50" i="1"/>
  <c r="G50" i="1"/>
  <c r="F50" i="1"/>
  <c r="K45" i="1" s="1"/>
  <c r="B50" i="1"/>
  <c r="W50" i="1"/>
  <c r="I50" i="1"/>
  <c r="E50" i="1"/>
  <c r="C51" i="1"/>
  <c r="AE50" i="1"/>
  <c r="H50" i="1"/>
  <c r="AB47" i="1"/>
  <c r="AM48" i="1" l="1"/>
  <c r="Z48" i="1"/>
  <c r="AB48" i="1" s="1"/>
  <c r="I48" i="1"/>
  <c r="L48" i="1"/>
  <c r="C52" i="1"/>
  <c r="J51" i="1"/>
  <c r="F51" i="1"/>
  <c r="B51" i="1"/>
  <c r="AE51" i="1"/>
  <c r="E51" i="1"/>
  <c r="AD51" i="1"/>
  <c r="H51" i="1"/>
  <c r="D51" i="1"/>
  <c r="K51" i="1"/>
  <c r="G51" i="1"/>
  <c r="AF51" i="1"/>
  <c r="T50" i="1" l="1"/>
  <c r="AA48" i="1"/>
  <c r="AM49" i="1"/>
  <c r="L49" i="1"/>
  <c r="Z49" i="1"/>
  <c r="I49" i="1"/>
  <c r="AC49" i="1"/>
  <c r="K52" i="1"/>
  <c r="G52" i="1"/>
  <c r="C53" i="1"/>
  <c r="J52" i="1"/>
  <c r="F52" i="1"/>
  <c r="B52" i="1"/>
  <c r="AE52" i="1"/>
  <c r="E52" i="1"/>
  <c r="AD52" i="1"/>
  <c r="H52" i="1"/>
  <c r="D52" i="1"/>
  <c r="AF52" i="1"/>
  <c r="AC51" i="1" l="1"/>
  <c r="AM51" i="1"/>
  <c r="L51" i="1"/>
  <c r="I51" i="1"/>
  <c r="Z51" i="1"/>
  <c r="AA49" i="1"/>
  <c r="AB49" i="1"/>
  <c r="AD53" i="1"/>
  <c r="H53" i="1"/>
  <c r="D53" i="1"/>
  <c r="K53" i="1"/>
  <c r="G53" i="1"/>
  <c r="C54" i="1"/>
  <c r="J53" i="1"/>
  <c r="F53" i="1"/>
  <c r="B53" i="1"/>
  <c r="AE53" i="1"/>
  <c r="E53" i="1"/>
  <c r="AF53" i="1"/>
  <c r="AC52" i="1" l="1"/>
  <c r="AE54" i="1"/>
  <c r="E54" i="1"/>
  <c r="AD54" i="1"/>
  <c r="H54" i="1"/>
  <c r="D54" i="1"/>
  <c r="K54" i="1"/>
  <c r="G54" i="1"/>
  <c r="F54" i="1"/>
  <c r="B54" i="1"/>
  <c r="C55" i="1"/>
  <c r="J54" i="1"/>
  <c r="AB51" i="1"/>
  <c r="AM52" i="1"/>
  <c r="L52" i="1"/>
  <c r="I52" i="1"/>
  <c r="Z52" i="1"/>
  <c r="AF54" i="1"/>
  <c r="AC53" i="1" l="1"/>
  <c r="AB52" i="1"/>
  <c r="L53" i="1"/>
  <c r="AM53" i="1"/>
  <c r="I53" i="1"/>
  <c r="Z53" i="1"/>
  <c r="C56" i="1"/>
  <c r="AE55" i="1"/>
  <c r="J55" i="1"/>
  <c r="F55" i="1"/>
  <c r="B55" i="1"/>
  <c r="AD55" i="1"/>
  <c r="E55" i="1"/>
  <c r="H55" i="1"/>
  <c r="D55" i="1"/>
  <c r="K55" i="1"/>
  <c r="G55" i="1"/>
  <c r="AF55" i="1"/>
  <c r="AC54" i="1" l="1"/>
  <c r="L54" i="1"/>
  <c r="AM54" i="1"/>
  <c r="Z54" i="1"/>
  <c r="I54" i="1"/>
  <c r="K56" i="1"/>
  <c r="G56" i="1"/>
  <c r="J56" i="1"/>
  <c r="E56" i="1"/>
  <c r="AE56" i="1"/>
  <c r="D56" i="1"/>
  <c r="C57" i="1"/>
  <c r="AD56" i="1"/>
  <c r="H56" i="1"/>
  <c r="B56" i="1"/>
  <c r="F56" i="1"/>
  <c r="AB53" i="1"/>
  <c r="AF56" i="1"/>
  <c r="AF57" i="1"/>
  <c r="AC55" i="1" l="1"/>
  <c r="C58" i="1"/>
  <c r="AE57" i="1"/>
  <c r="E57" i="1"/>
  <c r="AD57" i="1"/>
  <c r="K57" i="1"/>
  <c r="F57" i="1"/>
  <c r="J57" i="1"/>
  <c r="D57" i="1"/>
  <c r="H57" i="1"/>
  <c r="G57" i="1"/>
  <c r="B57" i="1"/>
  <c r="AB54" i="1"/>
  <c r="AM55" i="1"/>
  <c r="L55" i="1"/>
  <c r="Z55" i="1"/>
  <c r="I55" i="1"/>
  <c r="AF58" i="1"/>
  <c r="AC57" i="1" l="1"/>
  <c r="AB55" i="1"/>
  <c r="AD58" i="1"/>
  <c r="K58" i="1"/>
  <c r="G58" i="1"/>
  <c r="J58" i="1"/>
  <c r="F58" i="1"/>
  <c r="B58" i="1"/>
  <c r="C59" i="1" s="1"/>
  <c r="AE58" i="1"/>
  <c r="H58" i="1"/>
  <c r="E58" i="1"/>
  <c r="D58" i="1"/>
  <c r="AF59" i="1"/>
  <c r="S59" i="1" l="1"/>
  <c r="F59" i="1"/>
  <c r="B59" i="1"/>
  <c r="W59" i="1"/>
  <c r="I59" i="1"/>
  <c r="E59" i="1"/>
  <c r="C60" i="1"/>
  <c r="AE59" i="1"/>
  <c r="H59" i="1"/>
  <c r="AD59" i="1"/>
  <c r="G59" i="1"/>
  <c r="AM56" i="1"/>
  <c r="L56" i="1"/>
  <c r="Z56" i="1"/>
  <c r="I56" i="1"/>
  <c r="I57" i="1" s="1"/>
  <c r="AC58" i="1"/>
  <c r="AM57" i="1"/>
  <c r="L57" i="1"/>
  <c r="Z57" i="1"/>
  <c r="AC56" i="1"/>
  <c r="AA57" i="1" l="1"/>
  <c r="AB57" i="1"/>
  <c r="AB56" i="1"/>
  <c r="L58" i="1"/>
  <c r="AM58" i="1"/>
  <c r="I58" i="1"/>
  <c r="Z58" i="1"/>
  <c r="C61" i="1"/>
  <c r="AE60" i="1"/>
  <c r="E60" i="1"/>
  <c r="AD60" i="1"/>
  <c r="H60" i="1"/>
  <c r="D60" i="1"/>
  <c r="K60" i="1"/>
  <c r="G60" i="1"/>
  <c r="F60" i="1"/>
  <c r="B60" i="1"/>
  <c r="J60" i="1"/>
  <c r="AF60" i="1"/>
  <c r="T59" i="1" l="1"/>
  <c r="AB58" i="1"/>
  <c r="AA58" i="1"/>
  <c r="K61" i="1"/>
  <c r="G61" i="1"/>
  <c r="C62" i="1"/>
  <c r="J61" i="1"/>
  <c r="F61" i="1"/>
  <c r="B61" i="1"/>
  <c r="AE61" i="1"/>
  <c r="E61" i="1"/>
  <c r="D61" i="1"/>
  <c r="AD61" i="1"/>
  <c r="H61" i="1"/>
  <c r="AF61" i="1"/>
  <c r="AM61" i="1" l="1"/>
  <c r="AC60" i="1"/>
  <c r="AD62" i="1"/>
  <c r="H62" i="1"/>
  <c r="D62" i="1"/>
  <c r="K62" i="1"/>
  <c r="G62" i="1"/>
  <c r="C63" i="1"/>
  <c r="J62" i="1"/>
  <c r="F62" i="1"/>
  <c r="B62" i="1"/>
  <c r="AE62" i="1"/>
  <c r="E62" i="1"/>
  <c r="AF62" i="1"/>
  <c r="Z61" i="1" l="1"/>
  <c r="AB61" i="1" s="1"/>
  <c r="L61" i="1"/>
  <c r="AC61" i="1"/>
  <c r="AE63" i="1"/>
  <c r="E63" i="1"/>
  <c r="AD63" i="1"/>
  <c r="H63" i="1"/>
  <c r="D63" i="1"/>
  <c r="K63" i="1"/>
  <c r="G63" i="1"/>
  <c r="C64" i="1"/>
  <c r="J63" i="1"/>
  <c r="F63" i="1"/>
  <c r="B63" i="1"/>
  <c r="AM60" i="1"/>
  <c r="L60" i="1"/>
  <c r="I60" i="1"/>
  <c r="I61" i="1" s="1"/>
  <c r="Z60" i="1"/>
  <c r="AF63" i="1"/>
  <c r="AC62" i="1" l="1"/>
  <c r="AB60" i="1"/>
  <c r="C65" i="1"/>
  <c r="J64" i="1"/>
  <c r="F64" i="1"/>
  <c r="B64" i="1"/>
  <c r="AE64" i="1"/>
  <c r="E64" i="1"/>
  <c r="AD64" i="1"/>
  <c r="H64" i="1"/>
  <c r="D64" i="1"/>
  <c r="G64" i="1"/>
  <c r="K64" i="1"/>
  <c r="L62" i="1"/>
  <c r="AM62" i="1"/>
  <c r="Z62" i="1"/>
  <c r="I62" i="1"/>
  <c r="AF65" i="1"/>
  <c r="AF64" i="1"/>
  <c r="AC63" i="1" l="1"/>
  <c r="K65" i="1"/>
  <c r="G65" i="1"/>
  <c r="J65" i="1"/>
  <c r="F65" i="1"/>
  <c r="B65" i="1"/>
  <c r="C66" i="1"/>
  <c r="AE65" i="1"/>
  <c r="E65" i="1"/>
  <c r="AD65" i="1"/>
  <c r="H65" i="1"/>
  <c r="D65" i="1"/>
  <c r="L63" i="1"/>
  <c r="AM63" i="1"/>
  <c r="Z63" i="1"/>
  <c r="I63" i="1"/>
  <c r="AB62" i="1"/>
  <c r="AF66" i="1"/>
  <c r="AC64" i="1" l="1"/>
  <c r="AB63" i="1"/>
  <c r="AE66" i="1"/>
  <c r="E66" i="1"/>
  <c r="AD66" i="1"/>
  <c r="H66" i="1"/>
  <c r="D66" i="1"/>
  <c r="K66" i="1"/>
  <c r="G66" i="1"/>
  <c r="J66" i="1"/>
  <c r="F66" i="1"/>
  <c r="B66" i="1"/>
  <c r="A5" i="1"/>
  <c r="AC65" i="1"/>
  <c r="AM64" i="1"/>
  <c r="L64" i="1"/>
  <c r="I64" i="1"/>
  <c r="Z64" i="1"/>
  <c r="K17" i="1" l="1"/>
  <c r="J17" i="1"/>
  <c r="K33" i="1"/>
  <c r="J33" i="1"/>
  <c r="J39" i="1"/>
  <c r="K39" i="1"/>
  <c r="J45" i="1"/>
  <c r="D45" i="1" s="1"/>
  <c r="J50" i="1"/>
  <c r="K50" i="1"/>
  <c r="K59" i="1"/>
  <c r="J59" i="1"/>
  <c r="K16" i="1"/>
  <c r="J16" i="1"/>
  <c r="AB64" i="1"/>
  <c r="AM65" i="1"/>
  <c r="L65" i="1"/>
  <c r="I65" i="1"/>
  <c r="Z65" i="1"/>
  <c r="D59" i="1" l="1"/>
  <c r="X59" i="1" s="1"/>
  <c r="D39" i="1"/>
  <c r="AB39" i="1" s="1"/>
  <c r="D50" i="1"/>
  <c r="AB50" i="1" s="1"/>
  <c r="AM66" i="1"/>
  <c r="L66" i="1"/>
  <c r="Z66" i="1"/>
  <c r="I66" i="1"/>
  <c r="AB45" i="1"/>
  <c r="X45" i="1"/>
  <c r="D33" i="1"/>
  <c r="AB65" i="1"/>
  <c r="AA65" i="1"/>
  <c r="AC66" i="1"/>
  <c r="D17" i="1"/>
  <c r="D16" i="1"/>
  <c r="X39" i="1" l="1"/>
  <c r="AC39" i="1" s="1"/>
  <c r="X50" i="1"/>
  <c r="AM50" i="1" s="1"/>
  <c r="AM45" i="1"/>
  <c r="L45" i="1"/>
  <c r="Z45" i="1"/>
  <c r="AC45" i="1"/>
  <c r="AM15" i="1"/>
  <c r="Z15" i="1"/>
  <c r="D15" i="1"/>
  <c r="AB17" i="1"/>
  <c r="AM59" i="1"/>
  <c r="L59" i="1"/>
  <c r="Z59" i="1"/>
  <c r="AC59" i="1"/>
  <c r="X33" i="1"/>
  <c r="AB33" i="1"/>
  <c r="AA66" i="1"/>
  <c r="AB66" i="1"/>
  <c r="L39" i="1" l="1"/>
  <c r="Z39" i="1"/>
  <c r="AM39" i="1"/>
  <c r="L50" i="1"/>
  <c r="AC50" i="1"/>
  <c r="Z50" i="1"/>
  <c r="AB15" i="1"/>
  <c r="AB59" i="1"/>
  <c r="AM17" i="1"/>
  <c r="L17" i="1"/>
  <c r="Z17" i="1"/>
  <c r="AC17" i="1"/>
  <c r="AB16" i="1"/>
  <c r="AM33" i="1"/>
  <c r="L33" i="1"/>
  <c r="Z33" i="1"/>
  <c r="AC33" i="1"/>
  <c r="AM16" i="1"/>
  <c r="L16" i="1"/>
  <c r="Z16" i="1"/>
  <c r="AC16" i="1"/>
  <c r="AC11" i="1" l="1"/>
  <c r="AA20" i="1" l="1"/>
  <c r="AA56" i="1" l="1"/>
  <c r="AA27" i="1"/>
  <c r="AA60" i="1"/>
  <c r="AA52" i="1"/>
  <c r="AA29" i="1"/>
  <c r="AA19" i="1"/>
  <c r="AA51" i="1"/>
  <c r="AA40" i="1"/>
  <c r="AA23" i="1"/>
  <c r="AA18" i="1"/>
  <c r="AA55" i="1"/>
  <c r="AA35" i="1"/>
  <c r="AA28" i="1"/>
  <c r="AA22" i="1"/>
  <c r="AA41" i="1"/>
  <c r="AA25" i="1"/>
  <c r="AA63" i="1"/>
  <c r="AA47" i="1"/>
  <c r="AA62" i="1"/>
  <c r="AA54" i="1"/>
  <c r="AA42" i="1"/>
  <c r="AA34" i="1"/>
  <c r="AA26" i="1"/>
  <c r="AA64" i="1"/>
  <c r="AA61" i="1"/>
  <c r="AA53" i="1"/>
  <c r="AA46" i="1"/>
  <c r="AA36" i="1"/>
  <c r="AA30" i="1"/>
  <c r="AA24" i="1"/>
  <c r="AA21" i="1"/>
  <c r="AA33" i="1" l="1"/>
  <c r="AA39" i="1"/>
  <c r="AA59" i="1"/>
  <c r="AA45" i="1"/>
  <c r="AA16" i="1"/>
  <c r="AA15" i="1"/>
  <c r="AA50" i="1"/>
  <c r="AA17" i="1"/>
</calcChain>
</file>

<file path=xl/comments1.xml><?xml version="1.0" encoding="utf-8"?>
<comments xmlns="http://schemas.openxmlformats.org/spreadsheetml/2006/main">
  <authors>
    <author/>
  </authors>
  <commentList>
    <comment ref="AJ7" authorId="0">
      <text>
        <r>
          <rPr>
            <b/>
            <sz val="9"/>
            <color indexed="8"/>
            <rFont val="Tahoma"/>
            <family val="2"/>
          </rPr>
          <t xml:space="preserve">QUANTIDADES:
</t>
        </r>
        <r>
          <rPr>
            <sz val="9"/>
            <color indexed="8"/>
            <rFont val="Tahoma"/>
            <family val="2"/>
          </rPr>
          <t>PREENCHA AS QUANTIDADES AQUI PARA ACOMPANHAMENTOS POR BM.</t>
        </r>
      </text>
    </comment>
    <comment ref="AL7" authorId="0">
      <text>
        <r>
          <rPr>
            <b/>
            <sz val="9"/>
            <color indexed="8"/>
            <rFont val="Tahoma"/>
            <family val="2"/>
          </rPr>
          <t xml:space="preserve">PREÇO UNITÁRIO LICITADO:
</t>
        </r>
        <r>
          <rPr>
            <sz val="9"/>
            <color indexed="8"/>
            <rFont val="Tahoma"/>
            <family val="2"/>
          </rPr>
          <t>PREENCHA AQUI O PREÇO UNITÁRIO DA LICITAÇÃO.</t>
        </r>
      </text>
    </comment>
    <comment ref="L8" authorId="0">
      <text>
        <r>
          <rPr>
            <b/>
            <sz val="9"/>
            <color indexed="8"/>
            <rFont val="Tahoma"/>
            <family val="2"/>
          </rPr>
          <t xml:space="preserve">FILTRO:
</t>
        </r>
        <r>
          <rPr>
            <sz val="9"/>
            <color indexed="8"/>
            <rFont val="Tahoma"/>
            <family val="2"/>
          </rPr>
          <t>Após a conclusão do Orçamento, utilize o filtro nessa coluna com o valor "F" para ocultar linhas não utilizadas.</t>
        </r>
      </text>
    </comment>
    <comment ref="Y8" authorId="0">
      <text>
        <r>
          <rPr>
            <b/>
            <sz val="9"/>
            <color indexed="8"/>
            <rFont val="Tahoma"/>
            <family val="2"/>
          </rPr>
          <t xml:space="preserve">RECURSO:
</t>
        </r>
        <r>
          <rPr>
            <sz val="9"/>
            <color indexed="8"/>
            <rFont val="Tahoma"/>
            <family val="2"/>
          </rPr>
          <t>Selecione a composição do item do Orçamento no Investimento.
RA: Rateio proporcional entre Repasse e Contrapartida.
RP: 100% valor de Repasse.
CP: 100%  valor de Contrapartida.
OU: 100% valor "Outros".</t>
        </r>
      </text>
    </comment>
  </commentList>
</comments>
</file>

<file path=xl/sharedStrings.xml><?xml version="1.0" encoding="utf-8"?>
<sst xmlns="http://schemas.openxmlformats.org/spreadsheetml/2006/main" count="533" uniqueCount="208">
  <si>
    <t>PO - PLANILHA ORÇAMENTÁRIA</t>
  </si>
  <si>
    <t>Grau de Sigilo</t>
  </si>
  <si>
    <t>LOTE</t>
  </si>
  <si>
    <t>Meta</t>
  </si>
  <si>
    <t>Nível 2</t>
  </si>
  <si>
    <t>Nível 3</t>
  </si>
  <si>
    <t>Nível 4</t>
  </si>
  <si>
    <t>Serviço</t>
  </si>
  <si>
    <t>#PUBLICO</t>
  </si>
  <si>
    <t>Nmax</t>
  </si>
  <si>
    <t>BDI 1</t>
  </si>
  <si>
    <t>BDI 2</t>
  </si>
  <si>
    <t>BDI 3</t>
  </si>
  <si>
    <t>Nº OPERAÇÃO</t>
  </si>
  <si>
    <t>Nº SICONV</t>
  </si>
  <si>
    <t>PROPONENTE / TOMADOR</t>
  </si>
  <si>
    <t>APELIDO DO EMPREENDIMENTO</t>
  </si>
  <si>
    <t>Arredondamento</t>
  </si>
  <si>
    <t>LOCALIDADE SINAPI</t>
  </si>
  <si>
    <t>DATA BASE</t>
  </si>
  <si>
    <t>Quantidade</t>
  </si>
  <si>
    <t>QUANTIDADES: ACOMP. POR BM</t>
  </si>
  <si>
    <t>PREÇO UNITÁRIO LICITADO</t>
  </si>
  <si>
    <t>FILTRO</t>
  </si>
  <si>
    <t>RECURSO</t>
  </si>
  <si>
    <t>SGL RECURSO</t>
  </si>
  <si>
    <t>Custo Unitáro</t>
  </si>
  <si>
    <t>BDI</t>
  </si>
  <si>
    <t>ERRO GERAL</t>
  </si>
  <si>
    <t>Preço Unitário</t>
  </si>
  <si>
    <t>Preço Total</t>
  </si>
  <si>
    <t>Valores não Arredondados</t>
  </si>
  <si>
    <t>↓</t>
  </si>
  <si>
    <t>Nível E</t>
  </si>
  <si>
    <t>Save Nivel</t>
  </si>
  <si>
    <t>Nível C</t>
  </si>
  <si>
    <t>Altura</t>
  </si>
  <si>
    <t>n1</t>
  </si>
  <si>
    <t>n2</t>
  </si>
  <si>
    <t>n3</t>
  </si>
  <si>
    <t>n4</t>
  </si>
  <si>
    <t>n5</t>
  </si>
  <si>
    <t>Czero</t>
  </si>
  <si>
    <t>Cnível</t>
  </si>
  <si>
    <t>Nível</t>
  </si>
  <si>
    <t>Nível Corrigido</t>
  </si>
  <si>
    <t>Item</t>
  </si>
  <si>
    <t>Fonte</t>
  </si>
  <si>
    <t>Código</t>
  </si>
  <si>
    <t>Descrição</t>
  </si>
  <si>
    <t>Unidade</t>
  </si>
  <si>
    <t>Preço Unitário (com BDI) (R$)</t>
  </si>
  <si>
    <t>Preço Total
(R$)</t>
  </si>
  <si>
    <t>Contrapartida (R$)</t>
  </si>
  <si>
    <t>Outros (R$)</t>
  </si>
  <si>
    <t>Erro de Dados</t>
  </si>
  <si>
    <t>Lista Crono</t>
  </si>
  <si>
    <t>Concatenação Fonte-Código</t>
  </si>
  <si>
    <t>BancoDesloc</t>
  </si>
  <si>
    <t>Custo Unitário Referência (R$)</t>
  </si>
  <si>
    <t>Preço Total
Licit. (R$)</t>
  </si>
  <si>
    <t>Preço Unitário Edital (R$)</t>
  </si>
  <si>
    <t>SINAPI</t>
  </si>
  <si>
    <t>RA</t>
  </si>
  <si>
    <t>L</t>
  </si>
  <si>
    <t>F</t>
  </si>
  <si>
    <t>REFORMA DA COBERTURA E ÁREA EXTERNA DO GINÁSIO POLIESPORTIVO</t>
  </si>
  <si>
    <t>SERVIÇOS COMPLEMENTARES</t>
  </si>
  <si>
    <t>Composição</t>
  </si>
  <si>
    <t>COMP 01</t>
  </si>
  <si>
    <t>97647</t>
  </si>
  <si>
    <t>97638</t>
  </si>
  <si>
    <t>COMP 02</t>
  </si>
  <si>
    <t>COMP 03</t>
  </si>
  <si>
    <t>COMP 04</t>
  </si>
  <si>
    <t>COMP 05</t>
  </si>
  <si>
    <t>COMP 06</t>
  </si>
  <si>
    <t>SINAPI-I</t>
  </si>
  <si>
    <t>97064</t>
  </si>
  <si>
    <t>93572</t>
  </si>
  <si>
    <t>COMP 07</t>
  </si>
  <si>
    <t>GALERIAS, DRENOS E CONEXOS</t>
  </si>
  <si>
    <t>89578</t>
  </si>
  <si>
    <t>89585</t>
  </si>
  <si>
    <t>94229</t>
  </si>
  <si>
    <t>REVESTIMENTOS</t>
  </si>
  <si>
    <t>COMP 08</t>
  </si>
  <si>
    <t>87904</t>
  </si>
  <si>
    <t>87792</t>
  </si>
  <si>
    <t>ESQUADRIAS</t>
  </si>
  <si>
    <t>100674</t>
  </si>
  <si>
    <t>COBERTURAS</t>
  </si>
  <si>
    <t>92572</t>
  </si>
  <si>
    <t>94213</t>
  </si>
  <si>
    <t>94449</t>
  </si>
  <si>
    <t>COMP 09</t>
  </si>
  <si>
    <t>COMP 10</t>
  </si>
  <si>
    <t>COMP 11</t>
  </si>
  <si>
    <t>PINTURAS</t>
  </si>
  <si>
    <t>95622</t>
  </si>
  <si>
    <t>88411</t>
  </si>
  <si>
    <t>100762</t>
  </si>
  <si>
    <t>100724</t>
  </si>
  <si>
    <t>100717</t>
  </si>
  <si>
    <t>Encargos sociais:</t>
  </si>
  <si>
    <t>Para elaboração deste orçamento, foram utilizados os encargos sociais do SINAPI para a Unidade da Federação indicada.</t>
  </si>
  <si>
    <t>Observações:</t>
  </si>
  <si>
    <t>Siglas da Composição do Investimento: RA - Rateio proporcional entre Repasse e Contrapartida; RP - 100% Repasse; CP - 100% Contrapartida; OU - 100% Outros.</t>
  </si>
  <si>
    <t>Local</t>
  </si>
  <si>
    <t>Responsável Técnico</t>
  </si>
  <si>
    <t>Nome:</t>
  </si>
  <si>
    <t>CREA/CAU:</t>
  </si>
  <si>
    <t>Data</t>
  </si>
  <si>
    <t>ART/RRT:</t>
  </si>
  <si>
    <t>PLACA DE IDENTIFICACAO DE OBRA PUBLICA,TIPO BANNER/PLOTTER,CONSTITUIDA POR LONA E IMPRESSAO DIGITAL,INCLUSIVE SUPORTES DE MADEIRA.FORNECIMENTO E COLOCACAO</t>
  </si>
  <si>
    <t>1.1.1.</t>
  </si>
  <si>
    <t>M2</t>
  </si>
  <si>
    <t>1.1.2.</t>
  </si>
  <si>
    <t>REMOÇÃO DE TELHAS, DE FIBROCIMENTO, METÁLICA E CERÂMICA, DE FORMA MANUAL, SEM REAPROVEITAMENTO. AF_12/2017</t>
  </si>
  <si>
    <t>1.1.3.</t>
  </si>
  <si>
    <t>REMOÇÃO DE CHAPAS E PERFIS DE DRYWALL, DE FORMA MANUAL, SEM REAPROVEITAMENTO. AF_12/2017</t>
  </si>
  <si>
    <t>1.1.4.</t>
  </si>
  <si>
    <t>REMOCAO DE CALHAS E CONDUTORES</t>
  </si>
  <si>
    <t>M</t>
  </si>
  <si>
    <t>1.1.5.</t>
  </si>
  <si>
    <t>DEMOLICAO DE REVESTIMENTO EM ARGAMASSA DE CIMENTO E AREIA EMPAREDE</t>
  </si>
  <si>
    <t>1.1.6.</t>
  </si>
  <si>
    <t>TRANSPORTE HORIZONTAL DE MATERIAL DE 1ªCATEGORIA OU ENTULHO,EM CARRINHOS,A 60,00M DE DISTANCIA,INCLUSIVE CARGA A PA</t>
  </si>
  <si>
    <t>1.1.7.</t>
  </si>
  <si>
    <t>TRANSPORTE DE ANDAIME TUBULAR,CONSIDERANDO-SE A AREA DE PROJECAO VERTICAL DO ANDAIME,EXCLUSIVE CARGA,DESCARGA E TEMPO DEESPERA DO CAMINHAO(VIDE ITEM 04.021.0010)</t>
  </si>
  <si>
    <t>M2XKM</t>
  </si>
  <si>
    <t>1.1.8.</t>
  </si>
  <si>
    <t>CARGA E DESCARGA MANUAL DE ANDAIME TUBULAR,INCLUSIVE TEMPO DE ESPERA DO CAMINHAO,CONSIDERANDO-SE A AREA DE PROJECAO VERTICAL</t>
  </si>
  <si>
    <t>1.1.9.</t>
  </si>
  <si>
    <t>LOCACAO DE ANDAIME METALICO TUBULAR DE ENCAIXE, TIPO DE TORRE, CADA PAINEL COM LARGURA DE 1 ATE 1,5 M E ALTURA DE *1,00* M, INCLUINDO DIAGONAL, BARRAS DE LIGACAO, SAPATAS OU RODIZIOS E DEMAIS ITENS NECESSARIOS A MONTAGEM (NAO INCLUI INSTALACAO)</t>
  </si>
  <si>
    <t xml:space="preserve">MXMES </t>
  </si>
  <si>
    <t>1.1.10.</t>
  </si>
  <si>
    <t>MONTAGEM E DESMONTAGEM DE ANDAIME TUBULAR TIPO TORRE (EXCLUSIVE ANDAIME E LIMPEZA). AF_11/2017</t>
  </si>
  <si>
    <t>1.1.11.</t>
  </si>
  <si>
    <t>LETRA ACO INOX (AISI 304), CHAPA NUM. 22, RECORTADO, H= 20 CM (SEM RELEVO)</t>
  </si>
  <si>
    <t xml:space="preserve">UN    </t>
  </si>
  <si>
    <t>1.1.12.</t>
  </si>
  <si>
    <t>ENCARREGADO GERAL DE OBRAS COM ENCARGOS COMPLEMENTARES</t>
  </si>
  <si>
    <t>MES</t>
  </si>
  <si>
    <t>1.1.13.</t>
  </si>
  <si>
    <t>RETIRADA DE ENTULHO DE OBRA COM CACAMBA DE ACO TIPO CONTAINER COM 5M3 DE CAPACIDADE,INCLUSIVE CARREGAMENTO,TRANSPORTE EDESCARREGAMENTO.CUSTO POR UNIDADE DE CACAMBA E INCLUI A TAXA PARA DESCARGA EM LOCAIS AUTORIZADOS</t>
  </si>
  <si>
    <t>UN</t>
  </si>
  <si>
    <t>-</t>
  </si>
  <si>
    <t>(Sem Código)</t>
  </si>
  <si>
    <t>1.2.1.</t>
  </si>
  <si>
    <t>TUBO PVC, SÉRIE R, ÁGUA PLUVIAL, DN 100 MM, FORNECIDO E INSTALADO EM CONDUTORES VERTICAIS DE ÁGUAS PLUVIAIS. AF_06/2022</t>
  </si>
  <si>
    <t>1.2.2.</t>
  </si>
  <si>
    <t>JOELHO 45 GRAUS, PVC, SERIE R, ÁGUA PLUVIAL, DN 100 MM, JUNTA ELÁSTICA, FORNECIDO E INSTALADO EM CONDUTORES VERTICAIS DE ÁGUAS PLUVIAIS. AF_06/2022</t>
  </si>
  <si>
    <t>1.2.3.</t>
  </si>
  <si>
    <t>CALHA EM CHAPA DE AÇO GALVANIZADO NÚMERO 24, DESENVOLVIMENTO DE 100 CM, INCLUSO TRANSPORTE VERTICAL. AF_07/2019</t>
  </si>
  <si>
    <t>1.3.1.</t>
  </si>
  <si>
    <t>REVESTIMENTO DE FACHADA OU AREAS INTERNAS C/PAINEL DE ALUM. COMPOSTO,SENDO DUAS LAMINAS DE ALUM.C/0,21MM ESP.,PINTURA EM SUPERPOLIESTER,NO SISTEMA COIL COATING,ESP.DO COMPOSTO DE 4MM,PINTURA PROTEGIDA POR FILME HAVY DUTY NAS FACES PINTADAS ,NUCLEO EM POLIETILENO DE BAIXA DENSIDADE (RIGIDO),INCL.SUBE STRUTURA ALUM.E DEMAIS INSUMOS NECES.A COLOC.FORN.E COLOC.</t>
  </si>
  <si>
    <t>1.3.2.</t>
  </si>
  <si>
    <t>CHAPISCO APLICADO EM ALVENARIA (COM PRESENÇA DE VÃOS) E ESTRUTURAS DE CONCRETO DE FACHADA, COM COLHER DE PEDREIRO.  ARGAMASSA TRAÇO 1:3 COM PREPARO MANUAL. AF_10/2022</t>
  </si>
  <si>
    <t>1.3.3.</t>
  </si>
  <si>
    <t>EMBOÇO OU MASSA ÚNICA EM ARGAMASSA TRAÇO 1:2:8, PREPARO MECÂNICO COM BETONEIRA 400 L, APLICADA MANUALMENTE EM PANOS CEGOS DE FACHADA (SEM PRESENÇA DE VÃOS), ESPESSURA DE 25 MM. AF_08/2022</t>
  </si>
  <si>
    <t>1.4.1.</t>
  </si>
  <si>
    <t>JANELA FIXA DE ALUMÍNIO PARA VIDRO, COM VIDRO, BATENTE E FERRAGENS. EXCLUSIVE ACABAMENTO, ALIZAR E CONTRAMARCO. FORNECIMENTO E INSTALAÇÃO. AF_12/2019</t>
  </si>
  <si>
    <t>1.4.2.</t>
  </si>
  <si>
    <t>VIDRO LISO FUME E = 4MM - SEM COLOCACAO</t>
  </si>
  <si>
    <t xml:space="preserve">M2    </t>
  </si>
  <si>
    <t>1.5.1.</t>
  </si>
  <si>
    <t>TRAMA DE AÇO COMPOSTA POR RIPAS E CAIBROS PARA TELHADOS DE MAIS DE 2 ÁGUAS PARA TELHA DE ENCAIXE DE CERÂMICA OU DE CONCRETO, INCLUSO TRANSPORTE VERTICAL. AF_07/2019</t>
  </si>
  <si>
    <t>1.5.2.</t>
  </si>
  <si>
    <t>TELHAMENTO COM TELHA DE AÇO/ALUMÍNIO E = 0,5 MM, COM ATÉ 2 ÁGUAS, INCLUSO IÇAMENTO. AF_07/2019</t>
  </si>
  <si>
    <t>1.5.3.</t>
  </si>
  <si>
    <t>TELHAMENTO COM TELHA ONDULADA DE FIBRA DE VIDRO E = 0,6 MM, PARA TELHADO COM INCLINAÇÃO MAIOR QUE 10°, COM ATÉ 2 ÁGUAS, INCLUSO IÇAMENTO. AF_07/2019</t>
  </si>
  <si>
    <t>1.5.4.</t>
  </si>
  <si>
    <t xml:space="preserve">COBERTURA EM CHAPA DE POLICARBONATO ALVEOLAR, NA COR AZUL, COM 10MM DE ESPESSURA, MEDIDO PELA AREA REAL DE COBERTURA, MONTADO SOBRE ESTRUTURA METALICA EXISTENTE. FORNECIMENTO E COLOCACAO  </t>
  </si>
  <si>
    <t>1.5.5.</t>
  </si>
  <si>
    <t>RETIRADA E RECOLOCACAO DE TELHAS METALICAS DE 0,5MM A 0,8MM DE ESPESSURA</t>
  </si>
  <si>
    <t>1.5.6.</t>
  </si>
  <si>
    <t>IMPERMEABILIZACAO C/MEMBRANA PRE-FABRICADA,AUTO ADESIVA,RECO BERTA COM ALUMINIO FLEXIVEL,EM FORMA DE TIRAS DE 5, 10, 15, 20, 30, 45, 90CM DE LARGURA,CONSUMO DE 1,05M2/M2</t>
  </si>
  <si>
    <t>1.6.1.</t>
  </si>
  <si>
    <t>APLICAÇÃO MANUAL DE TINTA LÁTEX ACRÍLICA EM PANOS COM PRESENÇA DE VÃOS DE EDIFÍCIOS DE MÚLTIPLOS PAVIMENTOS, DUAS DEMÃOS. AF_11/2016</t>
  </si>
  <si>
    <t>1.6.2.</t>
  </si>
  <si>
    <t>APLICAÇÃO MANUAL DE FUNDO SELADOR ACRÍLICO EM PANOS COM PRESENÇA DE VÃOS DE EDIFÍCIOS DE MÚLTIPLOS PAVIMENTOS. AF_06/2014</t>
  </si>
  <si>
    <t>1.6.3.</t>
  </si>
  <si>
    <t>PINTURA COM TINTA ALQUÍDICA DE ACABAMENTO (ESMALTE SINTÉTICO FOSCO) APLICADA A ROLO OU PINCEL SOBRE SUPERFÍCIES METÁLICAS (EXCETO PERFIL) EXECUTADO EM OBRA (02 DEMÃOS). AF_01/2020</t>
  </si>
  <si>
    <t>1.6.4.</t>
  </si>
  <si>
    <t>PINTURA COM TINTA ALQUÍDICA DE FUNDO E ACABAMENTO (ESMALTE SINTÉTICO GRAFITE) APLICADA A ROLO OU PINCEL SOBRE PERFIL METÁLICO EXECUTADO EM FÁBRICA (POR DEMÃO). AF_01/2020</t>
  </si>
  <si>
    <t>1.6.5.</t>
  </si>
  <si>
    <t>LIXAMENTO MANUAL EM SUPERFÍCIES METÁLICAS EM OBRA. AF_01/2020</t>
  </si>
  <si>
    <t>Foi considerado arredondamento de duas casas decimais para Quantidade; Custo Unitário; BDI; Preço Unitário; Preço Total.</t>
  </si>
  <si>
    <t>QUISSAMÃ / RJ</t>
  </si>
  <si>
    <t>LUIZ AUGUSTO CRESPO MONTEIRO</t>
  </si>
  <si>
    <t>2000102601</t>
  </si>
  <si>
    <t>2020220281967</t>
  </si>
  <si>
    <t>RIO DE JANEIRO</t>
  </si>
  <si>
    <t>023612/2021</t>
  </si>
  <si>
    <t>913060/2021</t>
  </si>
  <si>
    <t>03-23 (DES.)</t>
  </si>
  <si>
    <t>PREFEITURA MUNICIPAL DE QUISSAMÃ</t>
  </si>
  <si>
    <t>26,40%</t>
  </si>
  <si>
    <t>0,00%</t>
  </si>
  <si>
    <t>Valor BDI</t>
  </si>
  <si>
    <t>1.</t>
  </si>
  <si>
    <t>1.1.</t>
  </si>
  <si>
    <t>1.2.</t>
  </si>
  <si>
    <t>1.3.</t>
  </si>
  <si>
    <t>1.4.</t>
  </si>
  <si>
    <t>1.5.</t>
  </si>
  <si>
    <t>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</si>
</sst>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mmm\-yy;@"/>
    <numFmt numFmtId="165" formatCode="_(* #,##0.00_);_(* \(#,##0.00\);_(* \-??_);_(@_)"/>
    <numFmt numFmtId="166" formatCode="General;General"/>
    <numFmt numFmtId="167" formatCode="[$-F800]dddd\,\ mmmm\ dd\,\ yyyy"/>
  </numFmts>
  <fonts count="22" x14ac:knownFonts="1">
    <font>
      <sz val="11"/>
      <color theme="1"/>
      <name val="Calibri"/>
      <family val="2"/>
      <scheme val="minor"/>
    </font>
    <font>
      <sz val="11"/>
      <color theme="1"/>
      <name val="Calibri"/>
      <family val="2"/>
      <scheme val="minor"/>
    </font>
    <font>
      <sz val="10"/>
      <name val="Arial"/>
      <family val="2"/>
    </font>
    <font>
      <sz val="14"/>
      <color indexed="9"/>
      <name val="Arial"/>
      <family val="2"/>
    </font>
    <font>
      <b/>
      <sz val="12"/>
      <name val="Arial"/>
      <family val="2"/>
    </font>
    <font>
      <sz val="12"/>
      <name val="Arial"/>
      <family val="2"/>
    </font>
    <font>
      <b/>
      <sz val="10"/>
      <name val="Arial"/>
      <family val="2"/>
    </font>
    <font>
      <sz val="8"/>
      <name val="Arial"/>
      <family val="2"/>
    </font>
    <font>
      <sz val="9"/>
      <name val="Arial"/>
      <family val="2"/>
    </font>
    <font>
      <b/>
      <sz val="10"/>
      <color indexed="10"/>
      <name val="Arial"/>
      <family val="2"/>
    </font>
    <font>
      <sz val="10"/>
      <name val="Calibri"/>
      <family val="2"/>
    </font>
    <font>
      <b/>
      <sz val="11"/>
      <color indexed="10"/>
      <name val="Calibri"/>
      <family val="2"/>
    </font>
    <font>
      <b/>
      <sz val="9"/>
      <name val="Arial"/>
      <family val="2"/>
    </font>
    <font>
      <b/>
      <sz val="8"/>
      <name val="Arial"/>
      <family val="2"/>
    </font>
    <font>
      <sz val="8"/>
      <name val="Calibri"/>
      <family val="2"/>
    </font>
    <font>
      <b/>
      <sz val="8"/>
      <color indexed="10"/>
      <name val="Calibri"/>
      <family val="2"/>
    </font>
    <font>
      <b/>
      <sz val="7"/>
      <name val="Arial"/>
      <family val="2"/>
    </font>
    <font>
      <i/>
      <sz val="10"/>
      <name val="Arial"/>
      <family val="2"/>
    </font>
    <font>
      <sz val="11"/>
      <name val="Arial"/>
      <family val="2"/>
    </font>
    <font>
      <b/>
      <sz val="11"/>
      <name val="Arial"/>
      <family val="2"/>
    </font>
    <font>
      <b/>
      <sz val="9"/>
      <color indexed="8"/>
      <name val="Tahoma"/>
      <family val="2"/>
    </font>
    <font>
      <sz val="9"/>
      <color indexed="8"/>
      <name val="Tahoma"/>
      <family val="2"/>
    </font>
  </fonts>
  <fills count="9">
    <fill>
      <patternFill patternType="none"/>
    </fill>
    <fill>
      <patternFill patternType="gray125"/>
    </fill>
    <fill>
      <patternFill patternType="solid">
        <fgColor indexed="51"/>
        <bgColor indexed="13"/>
      </patternFill>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lightUp"/>
    </fill>
    <fill>
      <patternFill patternType="lightUp">
        <bgColor indexed="42"/>
      </patternFill>
    </fill>
  </fills>
  <borders count="29">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right style="thin">
        <color indexed="8"/>
      </right>
      <top/>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0" fontId="2" fillId="0" borderId="0"/>
  </cellStyleXfs>
  <cellXfs count="130">
    <xf numFmtId="0" fontId="0" fillId="0" borderId="0" xfId="0"/>
    <xf numFmtId="0" fontId="0" fillId="0" borderId="0" xfId="0" applyFont="1" applyFill="1"/>
    <xf numFmtId="0" fontId="0" fillId="0" borderId="0" xfId="0" applyBorder="1"/>
    <xf numFmtId="0" fontId="0" fillId="0" borderId="0" xfId="0" applyFont="1" applyFill="1" applyBorder="1"/>
    <xf numFmtId="0" fontId="3" fillId="0" borderId="0" xfId="0" applyFont="1" applyFill="1" applyAlignment="1">
      <alignment vertical="center"/>
    </xf>
    <xf numFmtId="0" fontId="4" fillId="0" borderId="0" xfId="0" applyFont="1" applyAlignment="1">
      <alignment horizontal="left" vertical="center"/>
    </xf>
    <xf numFmtId="0" fontId="0" fillId="0" borderId="1" xfId="0" applyFont="1" applyBorder="1" applyAlignment="1" applyProtection="1">
      <alignment horizontal="center"/>
    </xf>
    <xf numFmtId="0" fontId="0" fillId="0" borderId="0" xfId="0" applyFont="1" applyBorder="1" applyAlignment="1" applyProtection="1">
      <alignment horizontal="center"/>
    </xf>
    <xf numFmtId="0" fontId="0" fillId="0" borderId="0" xfId="0" applyFont="1"/>
    <xf numFmtId="0" fontId="0" fillId="0" borderId="0" xfId="0" applyFont="1" applyBorder="1"/>
    <xf numFmtId="0" fontId="5" fillId="0" borderId="0" xfId="0" applyFont="1" applyAlignment="1">
      <alignment horizontal="left" vertical="center"/>
    </xf>
    <xf numFmtId="0" fontId="6" fillId="0" borderId="2" xfId="0" applyFont="1" applyBorder="1" applyAlignment="1" applyProtection="1">
      <alignment horizontal="center"/>
    </xf>
    <xf numFmtId="0" fontId="6" fillId="0" borderId="0" xfId="0" applyFont="1" applyBorder="1" applyAlignment="1" applyProtection="1">
      <alignment horizontal="center"/>
    </xf>
    <xf numFmtId="0" fontId="7" fillId="0" borderId="0" xfId="0" applyFont="1"/>
    <xf numFmtId="0" fontId="0" fillId="0" borderId="0" xfId="0" applyFont="1" applyAlignment="1">
      <alignment wrapText="1"/>
    </xf>
    <xf numFmtId="10" fontId="0" fillId="0" borderId="0" xfId="0" applyNumberFormat="1" applyFont="1"/>
    <xf numFmtId="0" fontId="6" fillId="0" borderId="1" xfId="3" applyFont="1" applyBorder="1" applyAlignment="1" applyProtection="1">
      <alignment vertical="top"/>
    </xf>
    <xf numFmtId="0" fontId="6" fillId="0" borderId="0" xfId="3" applyFont="1" applyBorder="1" applyAlignment="1" applyProtection="1">
      <alignment horizontal="left" vertical="top"/>
    </xf>
    <xf numFmtId="0" fontId="0" fillId="0" borderId="0" xfId="0" applyFont="1" applyAlignment="1">
      <alignment horizontal="center"/>
    </xf>
    <xf numFmtId="10" fontId="0" fillId="0" borderId="0" xfId="0" applyNumberFormat="1" applyBorder="1"/>
    <xf numFmtId="10" fontId="0" fillId="0" borderId="0" xfId="0" applyNumberFormat="1"/>
    <xf numFmtId="0" fontId="0" fillId="0" borderId="2" xfId="4" applyFont="1" applyFill="1" applyBorder="1" applyAlignment="1" applyProtection="1">
      <alignment vertical="top" wrapText="1"/>
    </xf>
    <xf numFmtId="0" fontId="0" fillId="0" borderId="3" xfId="4" applyFont="1" applyFill="1" applyBorder="1" applyAlignment="1" applyProtection="1">
      <alignment vertical="top" wrapText="1"/>
    </xf>
    <xf numFmtId="0" fontId="0" fillId="0" borderId="0" xfId="4" applyFont="1" applyFill="1" applyBorder="1" applyAlignment="1" applyProtection="1">
      <alignment horizontal="left" vertical="top" wrapText="1"/>
    </xf>
    <xf numFmtId="0" fontId="0" fillId="0" borderId="5" xfId="4" applyFont="1" applyFill="1" applyBorder="1" applyAlignment="1" applyProtection="1">
      <alignment horizontal="left" vertical="top" wrapText="1"/>
    </xf>
    <xf numFmtId="0" fontId="0" fillId="0" borderId="5" xfId="4" applyFont="1" applyFill="1" applyBorder="1" applyAlignment="1" applyProtection="1">
      <alignment vertical="top" wrapText="1"/>
    </xf>
    <xf numFmtId="0" fontId="9" fillId="0" borderId="0" xfId="0" applyFont="1" applyBorder="1" applyAlignment="1">
      <alignment horizontal="center"/>
    </xf>
    <xf numFmtId="0" fontId="0" fillId="0" borderId="4" xfId="0" applyFont="1" applyBorder="1"/>
    <xf numFmtId="0" fontId="0" fillId="0" borderId="4" xfId="0" applyFont="1" applyBorder="1" applyProtection="1">
      <protection locked="0"/>
    </xf>
    <xf numFmtId="0" fontId="6" fillId="0" borderId="0" xfId="3" applyFont="1" applyBorder="1" applyAlignment="1" applyProtection="1">
      <alignment horizontal="center" vertical="top"/>
    </xf>
    <xf numFmtId="0" fontId="6" fillId="0" borderId="1" xfId="3" applyFont="1" applyBorder="1" applyAlignment="1" applyProtection="1">
      <alignment horizontal="center" vertical="top"/>
    </xf>
    <xf numFmtId="0" fontId="0" fillId="0" borderId="0" xfId="0" applyFont="1" applyFill="1" applyAlignment="1" applyProtection="1"/>
    <xf numFmtId="0" fontId="0" fillId="0" borderId="4" xfId="0" applyNumberFormat="1" applyFont="1" applyBorder="1" applyProtection="1">
      <protection locked="0"/>
    </xf>
    <xf numFmtId="164" fontId="0" fillId="0" borderId="2" xfId="4" applyNumberFormat="1" applyFont="1" applyFill="1" applyBorder="1" applyAlignment="1" applyProtection="1">
      <alignment vertical="top" shrinkToFit="1"/>
    </xf>
    <xf numFmtId="0" fontId="0" fillId="0" borderId="8" xfId="4" applyFont="1" applyFill="1" applyBorder="1" applyAlignment="1" applyProtection="1">
      <alignment horizontal="center" vertical="top" wrapText="1"/>
    </xf>
    <xf numFmtId="0" fontId="0" fillId="0" borderId="2" xfId="4" applyFont="1" applyFill="1" applyBorder="1" applyAlignment="1" applyProtection="1">
      <alignment horizontal="center" vertical="top" wrapText="1"/>
    </xf>
    <xf numFmtId="10" fontId="0" fillId="0" borderId="0" xfId="0" applyNumberFormat="1" applyFont="1" applyAlignment="1" applyProtection="1">
      <alignment vertical="center" wrapText="1"/>
    </xf>
    <xf numFmtId="0" fontId="0" fillId="0" borderId="0" xfId="0" applyFont="1" applyProtection="1"/>
    <xf numFmtId="0" fontId="12" fillId="0" borderId="9" xfId="0" applyFont="1" applyBorder="1" applyAlignment="1" applyProtection="1">
      <alignment horizontal="center" vertical="center" wrapText="1"/>
    </xf>
    <xf numFmtId="0" fontId="13" fillId="0" borderId="0" xfId="0" applyFont="1"/>
    <xf numFmtId="0" fontId="9" fillId="0" borderId="2" xfId="0" applyFont="1" applyBorder="1" applyAlignment="1">
      <alignment horizontal="center"/>
    </xf>
    <xf numFmtId="1" fontId="14" fillId="0" borderId="0" xfId="0" applyNumberFormat="1" applyFont="1" applyAlignment="1">
      <alignment horizontal="center" vertical="center"/>
    </xf>
    <xf numFmtId="1" fontId="15" fillId="0" borderId="0" xfId="0" applyNumberFormat="1" applyFont="1" applyAlignment="1">
      <alignment horizontal="center" vertical="center"/>
    </xf>
    <xf numFmtId="0" fontId="6" fillId="0" borderId="4" xfId="0" applyFont="1" applyBorder="1" applyAlignment="1" applyProtection="1">
      <alignment horizontal="center" vertical="center" wrapText="1"/>
    </xf>
    <xf numFmtId="0" fontId="16" fillId="0" borderId="4" xfId="0" applyFont="1" applyBorder="1" applyAlignment="1" applyProtection="1">
      <alignment horizontal="center" vertical="center" wrapText="1"/>
    </xf>
    <xf numFmtId="0" fontId="6" fillId="0" borderId="4" xfId="0" applyFont="1" applyBorder="1" applyAlignment="1" applyProtection="1">
      <alignment horizontal="center" vertical="center"/>
    </xf>
    <xf numFmtId="0" fontId="6" fillId="0" borderId="11" xfId="0" applyFont="1" applyFill="1" applyBorder="1" applyAlignment="1" applyProtection="1">
      <alignment horizontal="center" vertical="center" wrapText="1"/>
    </xf>
    <xf numFmtId="0" fontId="6" fillId="0" borderId="12"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12" fillId="0" borderId="14"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10" fillId="0" borderId="0" xfId="0" applyFont="1" applyAlignment="1">
      <alignment horizontal="center"/>
    </xf>
    <xf numFmtId="0" fontId="8" fillId="3" borderId="15" xfId="0" applyNumberFormat="1" applyFont="1" applyFill="1" applyBorder="1" applyAlignment="1" applyProtection="1">
      <alignment horizontal="center" vertical="center" wrapText="1"/>
      <protection locked="0"/>
    </xf>
    <xf numFmtId="0" fontId="8" fillId="0" borderId="15" xfId="0" applyNumberFormat="1" applyFont="1" applyFill="1" applyBorder="1" applyAlignment="1" applyProtection="1">
      <alignment horizontal="center" vertical="center" wrapText="1"/>
    </xf>
    <xf numFmtId="0" fontId="0" fillId="0" borderId="16" xfId="0" applyNumberFormat="1" applyFont="1" applyFill="1" applyBorder="1" applyAlignment="1">
      <alignment vertical="center" wrapText="1" shrinkToFit="1"/>
    </xf>
    <xf numFmtId="49" fontId="0" fillId="3" borderId="17" xfId="0" applyNumberFormat="1" applyFont="1" applyFill="1" applyBorder="1" applyAlignment="1" applyProtection="1">
      <alignment horizontal="center" vertical="center" wrapText="1"/>
      <protection locked="0"/>
    </xf>
    <xf numFmtId="49" fontId="0" fillId="4" borderId="17" xfId="0" applyNumberFormat="1" applyFont="1" applyFill="1" applyBorder="1" applyAlignment="1" applyProtection="1">
      <alignment horizontal="center" vertical="center" wrapText="1"/>
      <protection locked="0"/>
    </xf>
    <xf numFmtId="0" fontId="0" fillId="4" borderId="17" xfId="0" applyNumberFormat="1" applyFont="1" applyFill="1" applyBorder="1" applyAlignment="1" applyProtection="1">
      <alignment horizontal="left" vertical="center" wrapText="1"/>
      <protection locked="0"/>
    </xf>
    <xf numFmtId="0" fontId="0" fillId="4" borderId="17" xfId="0" applyNumberFormat="1" applyFont="1" applyFill="1" applyBorder="1" applyAlignment="1" applyProtection="1">
      <alignment horizontal="center" vertical="center" wrapText="1"/>
      <protection locked="0"/>
    </xf>
    <xf numFmtId="165" fontId="0" fillId="0" borderId="17" xfId="1" applyNumberFormat="1" applyFont="1" applyFill="1" applyBorder="1" applyAlignment="1" applyProtection="1">
      <alignment vertical="center" shrinkToFit="1"/>
    </xf>
    <xf numFmtId="43" fontId="0" fillId="4" borderId="17" xfId="1" applyFont="1" applyFill="1" applyBorder="1" applyAlignment="1" applyProtection="1">
      <alignment vertical="center" wrapText="1"/>
      <protection locked="0"/>
    </xf>
    <xf numFmtId="10" fontId="0" fillId="3" borderId="17" xfId="2" applyNumberFormat="1" applyFont="1" applyFill="1" applyBorder="1" applyAlignment="1" applyProtection="1">
      <alignment horizontal="center" vertical="center" wrapText="1"/>
      <protection locked="0"/>
    </xf>
    <xf numFmtId="165" fontId="0" fillId="0" borderId="18" xfId="1" applyNumberFormat="1" applyFont="1" applyFill="1" applyBorder="1" applyAlignment="1" applyProtection="1">
      <alignment horizontal="center" vertical="center" shrinkToFit="1"/>
    </xf>
    <xf numFmtId="10" fontId="10" fillId="3" borderId="19" xfId="2" applyNumberFormat="1" applyFont="1" applyFill="1" applyBorder="1" applyAlignment="1" applyProtection="1">
      <alignment horizontal="center" vertical="center"/>
      <protection locked="0"/>
    </xf>
    <xf numFmtId="0" fontId="0" fillId="0" borderId="20" xfId="0" applyFont="1" applyBorder="1"/>
    <xf numFmtId="0" fontId="0" fillId="0" borderId="21" xfId="0" applyFont="1" applyBorder="1"/>
    <xf numFmtId="0" fontId="9" fillId="0" borderId="0" xfId="0" applyFont="1" applyFill="1"/>
    <xf numFmtId="0" fontId="0" fillId="0" borderId="0" xfId="0" applyFont="1" applyAlignment="1">
      <alignment horizontal="left"/>
    </xf>
    <xf numFmtId="165" fontId="0" fillId="0" borderId="16" xfId="1" applyNumberFormat="1" applyFont="1" applyFill="1" applyBorder="1" applyAlignment="1" applyProtection="1">
      <alignment vertical="center" shrinkToFit="1"/>
    </xf>
    <xf numFmtId="10" fontId="0" fillId="0" borderId="18" xfId="1" applyNumberFormat="1" applyFont="1" applyFill="1" applyBorder="1" applyAlignment="1" applyProtection="1">
      <alignment vertical="center" shrinkToFit="1"/>
    </xf>
    <xf numFmtId="43" fontId="0" fillId="4" borderId="19" xfId="1" applyFont="1" applyFill="1" applyBorder="1" applyAlignment="1" applyProtection="1">
      <alignment vertical="center" wrapText="1"/>
      <protection locked="0"/>
    </xf>
    <xf numFmtId="43" fontId="0" fillId="4" borderId="16" xfId="1" applyFont="1" applyFill="1" applyBorder="1" applyAlignment="1" applyProtection="1">
      <alignment vertical="center" wrapText="1"/>
      <protection locked="0"/>
    </xf>
    <xf numFmtId="165" fontId="0" fillId="0" borderId="17" xfId="1" applyNumberFormat="1" applyFont="1" applyFill="1" applyBorder="1" applyAlignment="1" applyProtection="1">
      <alignment horizontal="center" vertical="center" shrinkToFit="1"/>
    </xf>
    <xf numFmtId="165" fontId="0" fillId="0" borderId="18" xfId="1" applyNumberFormat="1" applyFont="1" applyFill="1" applyBorder="1" applyAlignment="1" applyProtection="1">
      <alignment vertical="center" shrinkToFit="1"/>
    </xf>
    <xf numFmtId="0" fontId="6" fillId="5" borderId="4" xfId="0" applyNumberFormat="1" applyFont="1" applyFill="1" applyBorder="1" applyAlignment="1" applyProtection="1">
      <alignment horizontal="center" vertical="center"/>
    </xf>
    <xf numFmtId="49" fontId="6" fillId="5" borderId="23" xfId="0" applyNumberFormat="1" applyFont="1" applyFill="1" applyBorder="1" applyAlignment="1" applyProtection="1">
      <alignment horizontal="center" vertical="center"/>
    </xf>
    <xf numFmtId="165" fontId="6" fillId="5" borderId="23" xfId="1" applyNumberFormat="1" applyFont="1" applyFill="1" applyBorder="1" applyAlignment="1" applyProtection="1">
      <alignment horizontal="center" vertical="center"/>
    </xf>
    <xf numFmtId="10" fontId="6" fillId="5" borderId="23" xfId="2" applyNumberFormat="1" applyFont="1" applyFill="1" applyBorder="1" applyAlignment="1" applyProtection="1">
      <alignment horizontal="center" vertical="center"/>
    </xf>
    <xf numFmtId="165" fontId="6" fillId="5" borderId="24" xfId="1" applyNumberFormat="1" applyFont="1" applyFill="1" applyBorder="1" applyAlignment="1" applyProtection="1">
      <alignment horizontal="center" vertical="center" shrinkToFit="1"/>
    </xf>
    <xf numFmtId="165" fontId="17" fillId="5" borderId="4" xfId="1" applyNumberFormat="1" applyFont="1" applyFill="1" applyBorder="1" applyAlignment="1" applyProtection="1">
      <alignment horizontal="center" vertical="center" shrinkToFit="1"/>
    </xf>
    <xf numFmtId="165" fontId="17" fillId="5" borderId="24" xfId="1" applyNumberFormat="1" applyFont="1" applyFill="1" applyBorder="1" applyAlignment="1" applyProtection="1">
      <alignment horizontal="center" vertical="center" shrinkToFit="1"/>
    </xf>
    <xf numFmtId="0" fontId="9" fillId="0" borderId="0" xfId="0" applyFont="1"/>
    <xf numFmtId="165" fontId="6" fillId="5" borderId="25" xfId="1" applyNumberFormat="1" applyFont="1" applyFill="1" applyBorder="1" applyAlignment="1" applyProtection="1">
      <alignment horizontal="center" vertical="center"/>
    </xf>
    <xf numFmtId="10" fontId="6" fillId="5" borderId="26" xfId="1" applyNumberFormat="1" applyFont="1" applyFill="1" applyBorder="1" applyAlignment="1" applyProtection="1">
      <alignment horizontal="center" vertical="center"/>
    </xf>
    <xf numFmtId="10" fontId="6" fillId="5" borderId="2" xfId="1" applyNumberFormat="1" applyFont="1" applyFill="1" applyBorder="1" applyAlignment="1" applyProtection="1">
      <alignment horizontal="center" vertical="center"/>
    </xf>
    <xf numFmtId="10" fontId="6" fillId="5" borderId="25" xfId="1" applyNumberFormat="1" applyFont="1" applyFill="1" applyBorder="1" applyAlignment="1" applyProtection="1">
      <alignment horizontal="center" vertical="center"/>
    </xf>
    <xf numFmtId="165" fontId="6" fillId="5" borderId="27" xfId="1" applyNumberFormat="1" applyFont="1" applyFill="1" applyBorder="1" applyAlignment="1" applyProtection="1">
      <alignment horizontal="center" vertical="center" shrinkToFit="1"/>
    </xf>
    <xf numFmtId="165" fontId="6" fillId="5" borderId="26" xfId="1" applyNumberFormat="1" applyFont="1" applyFill="1" applyBorder="1" applyAlignment="1" applyProtection="1">
      <alignment horizontal="center" vertical="center"/>
    </xf>
    <xf numFmtId="0" fontId="0" fillId="6" borderId="22" xfId="0" applyFont="1" applyFill="1" applyBorder="1"/>
    <xf numFmtId="0" fontId="0" fillId="6" borderId="24" xfId="0" applyFont="1" applyFill="1" applyBorder="1" applyProtection="1"/>
    <xf numFmtId="0" fontId="0" fillId="6" borderId="23" xfId="0" applyFont="1" applyFill="1" applyBorder="1"/>
    <xf numFmtId="0" fontId="0" fillId="6" borderId="24" xfId="0" applyFont="1" applyFill="1" applyBorder="1"/>
    <xf numFmtId="0" fontId="0" fillId="7" borderId="22" xfId="0" applyFont="1" applyFill="1" applyBorder="1"/>
    <xf numFmtId="0" fontId="0" fillId="7" borderId="24" xfId="0" applyFont="1" applyFill="1" applyBorder="1"/>
    <xf numFmtId="0" fontId="0" fillId="8" borderId="4" xfId="0" applyFont="1" applyFill="1" applyBorder="1"/>
    <xf numFmtId="0" fontId="0" fillId="7" borderId="23" xfId="0" applyFont="1" applyFill="1" applyBorder="1"/>
    <xf numFmtId="0" fontId="18" fillId="0" borderId="0" xfId="0" applyFont="1"/>
    <xf numFmtId="0" fontId="18" fillId="0" borderId="6" xfId="0" applyFont="1" applyBorder="1" applyAlignment="1" applyProtection="1">
      <alignment horizontal="left" vertical="center"/>
    </xf>
    <xf numFmtId="0" fontId="0" fillId="0" borderId="10" xfId="0" applyFont="1" applyBorder="1"/>
    <xf numFmtId="0" fontId="18" fillId="0" borderId="0" xfId="0" applyFont="1" applyFill="1" applyBorder="1" applyAlignment="1" applyProtection="1">
      <alignment horizontal="left" wrapText="1"/>
    </xf>
    <xf numFmtId="0" fontId="18" fillId="0" borderId="0" xfId="0" applyFont="1" applyFill="1" applyBorder="1" applyAlignment="1" applyProtection="1">
      <alignment horizontal="left" wrapText="1"/>
      <protection locked="0"/>
    </xf>
    <xf numFmtId="0" fontId="19" fillId="0" borderId="0" xfId="0" applyFont="1" applyFill="1" applyBorder="1" applyAlignment="1" applyProtection="1">
      <alignment horizontal="left" wrapText="1"/>
    </xf>
    <xf numFmtId="0" fontId="19" fillId="0" borderId="28" xfId="4" applyFont="1" applyBorder="1" applyAlignment="1" applyProtection="1">
      <alignment vertical="center"/>
    </xf>
    <xf numFmtId="0" fontId="0" fillId="0" borderId="28" xfId="0" applyBorder="1"/>
    <xf numFmtId="0" fontId="6" fillId="0" borderId="0" xfId="0" applyFont="1"/>
    <xf numFmtId="0" fontId="0" fillId="0" borderId="0" xfId="4" applyFont="1" applyBorder="1" applyAlignment="1" applyProtection="1">
      <alignment vertical="center"/>
    </xf>
    <xf numFmtId="0" fontId="0" fillId="0" borderId="0" xfId="4" applyNumberFormat="1" applyFont="1" applyFill="1" applyBorder="1" applyAlignment="1" applyProtection="1">
      <alignment vertical="top"/>
    </xf>
    <xf numFmtId="0" fontId="0" fillId="0" borderId="0" xfId="0" applyFill="1"/>
    <xf numFmtId="166" fontId="0" fillId="0" borderId="0" xfId="4" applyNumberFormat="1" applyFont="1" applyFill="1" applyBorder="1" applyAlignment="1" applyProtection="1"/>
    <xf numFmtId="0" fontId="6" fillId="0" borderId="5" xfId="0" applyFont="1" applyBorder="1"/>
    <xf numFmtId="0" fontId="0" fillId="0" borderId="5" xfId="0" applyFont="1" applyBorder="1"/>
    <xf numFmtId="167" fontId="0" fillId="0" borderId="0" xfId="0" applyNumberFormat="1" applyFont="1" applyBorder="1" applyAlignment="1" applyProtection="1">
      <alignment horizontal="left"/>
    </xf>
    <xf numFmtId="0" fontId="6" fillId="5" borderId="22" xfId="0" applyNumberFormat="1" applyFont="1" applyFill="1" applyBorder="1" applyAlignment="1" applyProtection="1">
      <alignment horizontal="left" vertical="center" wrapText="1"/>
    </xf>
    <xf numFmtId="0" fontId="18" fillId="0" borderId="4" xfId="0" applyFont="1" applyBorder="1" applyAlignment="1" applyProtection="1">
      <alignment horizontal="left" vertical="center"/>
      <protection locked="0"/>
    </xf>
    <xf numFmtId="0" fontId="18" fillId="4" borderId="2" xfId="0" applyFont="1" applyFill="1" applyBorder="1" applyAlignment="1" applyProtection="1">
      <alignment horizontal="left" vertical="top" wrapText="1"/>
      <protection locked="0"/>
    </xf>
    <xf numFmtId="0" fontId="19" fillId="0" borderId="4" xfId="0" applyFont="1" applyFill="1" applyBorder="1" applyAlignment="1" applyProtection="1">
      <alignment horizontal="left" wrapText="1"/>
    </xf>
    <xf numFmtId="0" fontId="0" fillId="0" borderId="4" xfId="0" applyFont="1" applyFill="1" applyBorder="1" applyAlignment="1" applyProtection="1">
      <alignment horizontal="left" wrapText="1"/>
    </xf>
    <xf numFmtId="166" fontId="0" fillId="0" borderId="8" xfId="0" applyNumberFormat="1" applyFont="1" applyBorder="1" applyAlignment="1" applyProtection="1">
      <alignment horizontal="left"/>
    </xf>
    <xf numFmtId="0" fontId="10" fillId="0" borderId="0" xfId="0" applyFont="1" applyBorder="1" applyAlignment="1">
      <alignment horizontal="center" textRotation="90" wrapText="1"/>
    </xf>
    <xf numFmtId="0" fontId="11" fillId="0" borderId="0" xfId="0" applyFont="1" applyBorder="1" applyAlignment="1">
      <alignment horizontal="center" textRotation="90" wrapText="1"/>
    </xf>
    <xf numFmtId="0" fontId="0" fillId="2" borderId="0" xfId="0" applyFont="1" applyFill="1" applyBorder="1" applyAlignment="1">
      <alignment horizontal="left"/>
    </xf>
    <xf numFmtId="0" fontId="10" fillId="0" borderId="0" xfId="0" applyFont="1" applyBorder="1" applyAlignment="1">
      <alignment horizontal="center" textRotation="90"/>
    </xf>
    <xf numFmtId="0" fontId="0" fillId="0" borderId="2" xfId="4" applyFont="1" applyFill="1" applyBorder="1" applyAlignment="1" applyProtection="1">
      <alignment horizontal="left" vertical="top" wrapText="1"/>
    </xf>
    <xf numFmtId="0" fontId="0" fillId="0" borderId="7" xfId="4" applyFont="1" applyFill="1" applyBorder="1" applyAlignment="1" applyProtection="1">
      <alignment horizontal="left" vertical="top" wrapText="1"/>
    </xf>
    <xf numFmtId="0" fontId="6" fillId="0" borderId="10" xfId="0" applyFont="1" applyBorder="1" applyAlignment="1">
      <alignment horizontal="center"/>
    </xf>
    <xf numFmtId="0" fontId="6" fillId="0" borderId="1" xfId="3" applyFont="1" applyBorder="1" applyAlignment="1" applyProtection="1">
      <alignment horizontal="left" vertical="top"/>
    </xf>
    <xf numFmtId="0" fontId="6" fillId="0" borderId="6" xfId="3" applyFont="1" applyBorder="1" applyAlignment="1" applyProtection="1">
      <alignment horizontal="left" vertical="top"/>
    </xf>
    <xf numFmtId="0" fontId="0" fillId="0" borderId="4" xfId="0" applyFont="1" applyBorder="1" applyAlignment="1">
      <alignment horizontal="center"/>
    </xf>
  </cellXfs>
  <cellStyles count="5">
    <cellStyle name="Normal" xfId="0" builtinId="0"/>
    <cellStyle name="Normal 2" xfId="4"/>
    <cellStyle name="Normal_FICHA DE VERIFICAÇÃO PRELIMINAR - Plano R" xfId="3"/>
    <cellStyle name="Porcentagem" xfId="2" builtinId="5"/>
    <cellStyle name="Vírgula" xfId="1" builtinId="3"/>
  </cellStyles>
  <dxfs count="105">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border>
        <top style="thin">
          <color indexed="64"/>
        </top>
      </border>
    </dxf>
    <dxf>
      <border>
        <left style="thin">
          <color indexed="8"/>
        </left>
        <right style="thin">
          <color indexed="8"/>
        </right>
        <top/>
        <bottom/>
      </border>
    </dxf>
    <dxf>
      <font>
        <b/>
        <i val="0"/>
        <condense val="0"/>
        <extend val="0"/>
        <color indexed="10"/>
      </font>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checked="Checked" fmlaLink="$AF$7"/>
</file>

<file path=xl/ctrlProps/ctrlProp2.xml><?xml version="1.0" encoding="utf-8"?>
<formControlPr xmlns="http://schemas.microsoft.com/office/spreadsheetml/2009/9/main" objectType="CheckBox" checked="Checked" fmlaLink="$AF$8"/>
</file>

<file path=xl/ctrlProps/ctrlProp3.xml><?xml version="1.0" encoding="utf-8"?>
<formControlPr xmlns="http://schemas.microsoft.com/office/spreadsheetml/2009/9/main" objectType="CheckBox" checked="Checked" fmlaLink="$AF$9"/>
</file>

<file path=xl/ctrlProps/ctrlProp4.xml><?xml version="1.0" encoding="utf-8"?>
<formControlPr xmlns="http://schemas.microsoft.com/office/spreadsheetml/2009/9/main" objectType="CheckBox" checked="Checked" fmlaLink="$AF$10"/>
</file>

<file path=xl/ctrlProps/ctrlProp5.xml><?xml version="1.0" encoding="utf-8"?>
<formControlPr xmlns="http://schemas.microsoft.com/office/spreadsheetml/2009/9/main" objectType="CheckBox" checked="Checked" fmlaLink="$AF$11"/>
</file>

<file path=xl/drawings/_rels/drawing1.xml.rels><?xml version="1.0" encoding="UTF-8" standalone="yes"?>
<Relationships xmlns="http://schemas.openxmlformats.org/package/2006/relationships"><Relationship Id="rId3" Type="http://schemas.openxmlformats.org/officeDocument/2006/relationships/hyperlink" Target="#BDI!Q11"/><Relationship Id="rId2" Type="http://schemas.openxmlformats.org/officeDocument/2006/relationships/hyperlink" Target="#Menu!E6"/><Relationship Id="rId1" Type="http://schemas.openxmlformats.org/officeDocument/2006/relationships/image" Target="../media/image1.emf"/><Relationship Id="rId4" Type="http://schemas.openxmlformats.org/officeDocument/2006/relationships/hyperlink" Target="#C&#193;LCULO!D13"/></Relationships>
</file>

<file path=xl/drawings/drawing1.xml><?xml version="1.0" encoding="utf-8"?>
<xdr:wsDr xmlns:xdr="http://schemas.openxmlformats.org/drawingml/2006/spreadsheetDrawing" xmlns:a="http://schemas.openxmlformats.org/drawingml/2006/main">
  <xdr:twoCellAnchor>
    <xdr:from>
      <xdr:col>14</xdr:col>
      <xdr:colOff>57150</xdr:colOff>
      <xdr:row>0</xdr:row>
      <xdr:rowOff>19050</xdr:rowOff>
    </xdr:from>
    <xdr:to>
      <xdr:col>15</xdr:col>
      <xdr:colOff>1009650</xdr:colOff>
      <xdr:row>1</xdr:row>
      <xdr:rowOff>171450</xdr:rowOff>
    </xdr:to>
    <xdr:pic>
      <xdr:nvPicPr>
        <xdr:cNvPr id="2"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6850" y="19050"/>
          <a:ext cx="1800225"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twoCellAnchor>
    <xdr:from>
      <xdr:col>18</xdr:col>
      <xdr:colOff>714375</xdr:colOff>
      <xdr:row>8</xdr:row>
      <xdr:rowOff>152400</xdr:rowOff>
    </xdr:from>
    <xdr:to>
      <xdr:col>23</xdr:col>
      <xdr:colOff>1028700</xdr:colOff>
      <xdr:row>11</xdr:row>
      <xdr:rowOff>28575</xdr:rowOff>
    </xdr:to>
    <xdr:sp macro="" textlink="" fLocksText="0">
      <xdr:nvSpPr>
        <xdr:cNvPr id="3" name="TextBoxArred"/>
        <xdr:cNvSpPr txBox="1">
          <a:spLocks noChangeArrowheads="1"/>
        </xdr:cNvSpPr>
      </xdr:nvSpPr>
      <xdr:spPr bwMode="auto">
        <a:xfrm flipH="1">
          <a:off x="9448800" y="1438275"/>
          <a:ext cx="4686300" cy="361950"/>
        </a:xfrm>
        <a:prstGeom prst="rect">
          <a:avLst/>
        </a:prstGeom>
        <a:noFill/>
        <a:ln w="6480">
          <a:solidFill>
            <a:srgbClr val="000000"/>
          </a:solidFill>
          <a:miter lim="800000"/>
          <a:headEnd/>
          <a:tailEnd/>
        </a:ln>
        <a:effectLst/>
        <a:extLst/>
      </xdr:spPr>
      <xdr:txBody>
        <a:bodyPr vertOverflow="clip" wrap="square" lIns="27360" tIns="22680" rIns="27360" bIns="0" anchor="t"/>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xdr:twoCellAnchor>
    <xdr:from>
      <xdr:col>12</xdr:col>
      <xdr:colOff>295275</xdr:colOff>
      <xdr:row>0</xdr:row>
      <xdr:rowOff>152400</xdr:rowOff>
    </xdr:from>
    <xdr:to>
      <xdr:col>13</xdr:col>
      <xdr:colOff>285750</xdr:colOff>
      <xdr:row>2</xdr:row>
      <xdr:rowOff>38100</xdr:rowOff>
    </xdr:to>
    <xdr:sp macro="" textlink="" fLocksText="0">
      <xdr:nvSpPr>
        <xdr:cNvPr id="4" name="AutoShape 67">
          <a:hlinkClick xmlns:r="http://schemas.openxmlformats.org/officeDocument/2006/relationships" r:id="rId2"/>
        </xdr:cNvPr>
        <xdr:cNvSpPr>
          <a:spLocks noChangeArrowheads="1"/>
        </xdr:cNvSpPr>
      </xdr:nvSpPr>
      <xdr:spPr bwMode="auto">
        <a:xfrm>
          <a:off x="542925" y="152400"/>
          <a:ext cx="571500" cy="304800"/>
        </a:xfrm>
        <a:prstGeom prst="roundRect">
          <a:avLst>
            <a:gd name="adj" fmla="val 16667"/>
          </a:avLst>
        </a:prstGeom>
        <a:solidFill>
          <a:srgbClr val="99CCFF"/>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MENU</a:t>
          </a:r>
        </a:p>
      </xdr:txBody>
    </xdr:sp>
    <xdr:clientData/>
  </xdr:twoCellAnchor>
  <xdr:twoCellAnchor>
    <xdr:from>
      <xdr:col>14</xdr:col>
      <xdr:colOff>28575</xdr:colOff>
      <xdr:row>9</xdr:row>
      <xdr:rowOff>0</xdr:rowOff>
    </xdr:from>
    <xdr:to>
      <xdr:col>15</xdr:col>
      <xdr:colOff>609600</xdr:colOff>
      <xdr:row>10</xdr:row>
      <xdr:rowOff>152400</xdr:rowOff>
    </xdr:to>
    <xdr:sp macro="[1]!Linhas.AddLinha" textlink="" fLocksText="0">
      <xdr:nvSpPr>
        <xdr:cNvPr id="5" name="AutoShape 67"/>
        <xdr:cNvSpPr>
          <a:spLocks noChangeArrowheads="1"/>
        </xdr:cNvSpPr>
      </xdr:nvSpPr>
      <xdr:spPr bwMode="auto">
        <a:xfrm>
          <a:off x="1438275" y="1447800"/>
          <a:ext cx="1428750" cy="314325"/>
        </a:xfrm>
        <a:prstGeom prst="roundRect">
          <a:avLst>
            <a:gd name="adj" fmla="val 16667"/>
          </a:avLst>
        </a:prstGeom>
        <a:solidFill>
          <a:srgbClr val="FFCC99"/>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ADICIONAR LINHAS</a:t>
          </a:r>
        </a:p>
      </xdr:txBody>
    </xdr:sp>
    <xdr:clientData fPrintsWithSheet="0"/>
  </xdr:twoCellAnchor>
  <xdr:twoCellAnchor>
    <xdr:from>
      <xdr:col>17</xdr:col>
      <xdr:colOff>85725</xdr:colOff>
      <xdr:row>9</xdr:row>
      <xdr:rowOff>0</xdr:rowOff>
    </xdr:from>
    <xdr:to>
      <xdr:col>17</xdr:col>
      <xdr:colOff>1514475</xdr:colOff>
      <xdr:row>10</xdr:row>
      <xdr:rowOff>152400</xdr:rowOff>
    </xdr:to>
    <xdr:sp macro="[1]!Descrição.fixar" textlink="" fLocksText="0">
      <xdr:nvSpPr>
        <xdr:cNvPr id="6" name="AutoShape 67"/>
        <xdr:cNvSpPr>
          <a:spLocks noChangeArrowheads="1"/>
        </xdr:cNvSpPr>
      </xdr:nvSpPr>
      <xdr:spPr bwMode="auto">
        <a:xfrm>
          <a:off x="4438650" y="1447800"/>
          <a:ext cx="1428750" cy="314325"/>
        </a:xfrm>
        <a:prstGeom prst="roundRect">
          <a:avLst>
            <a:gd name="adj" fmla="val 16667"/>
          </a:avLst>
        </a:prstGeom>
        <a:solidFill>
          <a:srgbClr val="FFCC99"/>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FIXAR DESCRIÇÕES</a:t>
          </a:r>
        </a:p>
      </xdr:txBody>
    </xdr:sp>
    <xdr:clientData fPrintsWithSheet="0"/>
  </xdr:twoCellAnchor>
  <xdr:twoCellAnchor>
    <xdr:from>
      <xdr:col>15</xdr:col>
      <xdr:colOff>676275</xdr:colOff>
      <xdr:row>9</xdr:row>
      <xdr:rowOff>0</xdr:rowOff>
    </xdr:from>
    <xdr:to>
      <xdr:col>17</xdr:col>
      <xdr:colOff>9525</xdr:colOff>
      <xdr:row>10</xdr:row>
      <xdr:rowOff>152400</xdr:rowOff>
    </xdr:to>
    <xdr:sp macro="[1]!Linhas.ExcLinhas" textlink="" fLocksText="0">
      <xdr:nvSpPr>
        <xdr:cNvPr id="7" name="AutoShape 67"/>
        <xdr:cNvSpPr>
          <a:spLocks noChangeArrowheads="1"/>
        </xdr:cNvSpPr>
      </xdr:nvSpPr>
      <xdr:spPr bwMode="auto">
        <a:xfrm>
          <a:off x="2933700" y="1447800"/>
          <a:ext cx="1428750" cy="314325"/>
        </a:xfrm>
        <a:prstGeom prst="roundRect">
          <a:avLst>
            <a:gd name="adj" fmla="val 16667"/>
          </a:avLst>
        </a:prstGeom>
        <a:solidFill>
          <a:srgbClr val="FFCC99"/>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EXCLUIR LINHAS</a:t>
          </a:r>
        </a:p>
      </xdr:txBody>
    </xdr:sp>
    <xdr:clientData fPrintsWithSheet="0"/>
  </xdr:twoCellAnchor>
  <xdr:twoCellAnchor>
    <xdr:from>
      <xdr:col>17</xdr:col>
      <xdr:colOff>1590675</xdr:colOff>
      <xdr:row>9</xdr:row>
      <xdr:rowOff>0</xdr:rowOff>
    </xdr:from>
    <xdr:to>
      <xdr:col>17</xdr:col>
      <xdr:colOff>3248025</xdr:colOff>
      <xdr:row>10</xdr:row>
      <xdr:rowOff>152400</xdr:rowOff>
    </xdr:to>
    <xdr:sp macro="[1]!Descrição.recuperar" textlink="" fLocksText="0">
      <xdr:nvSpPr>
        <xdr:cNvPr id="8" name="AutoShape 67"/>
        <xdr:cNvSpPr>
          <a:spLocks noChangeArrowheads="1"/>
        </xdr:cNvSpPr>
      </xdr:nvSpPr>
      <xdr:spPr bwMode="auto">
        <a:xfrm>
          <a:off x="5943600" y="1447800"/>
          <a:ext cx="1657350" cy="314325"/>
        </a:xfrm>
        <a:prstGeom prst="roundRect">
          <a:avLst>
            <a:gd name="adj" fmla="val 16667"/>
          </a:avLst>
        </a:prstGeom>
        <a:solidFill>
          <a:srgbClr val="FFCC99"/>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RECUPERAR FÓRMULAS</a:t>
          </a:r>
        </a:p>
      </xdr:txBody>
    </xdr:sp>
    <xdr:clientData fPrintsWithSheet="0"/>
  </xdr:twoCellAnchor>
  <xdr:twoCellAnchor>
    <xdr:from>
      <xdr:col>17</xdr:col>
      <xdr:colOff>3312583</xdr:colOff>
      <xdr:row>9</xdr:row>
      <xdr:rowOff>1</xdr:rowOff>
    </xdr:from>
    <xdr:to>
      <xdr:col>18</xdr:col>
      <xdr:colOff>264583</xdr:colOff>
      <xdr:row>10</xdr:row>
      <xdr:rowOff>152401</xdr:rowOff>
    </xdr:to>
    <xdr:sp macro="[1]!buscarcodigo" textlink="" fLocksText="0">
      <xdr:nvSpPr>
        <xdr:cNvPr id="9" name="AutoShape 67"/>
        <xdr:cNvSpPr>
          <a:spLocks noChangeArrowheads="1"/>
        </xdr:cNvSpPr>
      </xdr:nvSpPr>
      <xdr:spPr bwMode="auto">
        <a:xfrm>
          <a:off x="7665508" y="1447801"/>
          <a:ext cx="1333500" cy="314325"/>
        </a:xfrm>
        <a:prstGeom prst="roundRect">
          <a:avLst>
            <a:gd name="adj" fmla="val 16667"/>
          </a:avLst>
        </a:prstGeom>
        <a:solidFill>
          <a:srgbClr val="FFCC99"/>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BUSCAR CÓDIGO</a:t>
          </a:r>
        </a:p>
      </xdr:txBody>
    </xdr:sp>
    <xdr:clientData fPrintsWithSheet="0"/>
  </xdr:twoCellAnchor>
  <xdr:twoCellAnchor>
    <xdr:from>
      <xdr:col>12</xdr:col>
      <xdr:colOff>296333</xdr:colOff>
      <xdr:row>2</xdr:row>
      <xdr:rowOff>84667</xdr:rowOff>
    </xdr:from>
    <xdr:to>
      <xdr:col>13</xdr:col>
      <xdr:colOff>285751</xdr:colOff>
      <xdr:row>4</xdr:row>
      <xdr:rowOff>69850</xdr:rowOff>
    </xdr:to>
    <xdr:sp macro="" textlink="" fLocksText="0">
      <xdr:nvSpPr>
        <xdr:cNvPr id="10" name="AutoShape 67">
          <a:hlinkClick xmlns:r="http://schemas.openxmlformats.org/officeDocument/2006/relationships" r:id="rId3"/>
        </xdr:cNvPr>
        <xdr:cNvSpPr>
          <a:spLocks noChangeArrowheads="1"/>
        </xdr:cNvSpPr>
      </xdr:nvSpPr>
      <xdr:spPr bwMode="auto">
        <a:xfrm>
          <a:off x="543983" y="503767"/>
          <a:ext cx="570443" cy="309033"/>
        </a:xfrm>
        <a:prstGeom prst="roundRect">
          <a:avLst>
            <a:gd name="adj" fmla="val 16667"/>
          </a:avLst>
        </a:prstGeom>
        <a:solidFill>
          <a:srgbClr val="99CCFF"/>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a:t>
          </a:r>
        </a:p>
      </xdr:txBody>
    </xdr:sp>
    <xdr:clientData/>
  </xdr:twoCellAnchor>
  <xdr:twoCellAnchor>
    <xdr:from>
      <xdr:col>12</xdr:col>
      <xdr:colOff>300566</xdr:colOff>
      <xdr:row>4</xdr:row>
      <xdr:rowOff>120650</xdr:rowOff>
    </xdr:from>
    <xdr:to>
      <xdr:col>13</xdr:col>
      <xdr:colOff>289984</xdr:colOff>
      <xdr:row>7</xdr:row>
      <xdr:rowOff>52916</xdr:rowOff>
    </xdr:to>
    <xdr:sp macro="" textlink="" fLocksText="0">
      <xdr:nvSpPr>
        <xdr:cNvPr id="11" name="AutoShape 67">
          <a:hlinkClick xmlns:r="http://schemas.openxmlformats.org/officeDocument/2006/relationships" r:id="rId4"/>
        </xdr:cNvPr>
        <xdr:cNvSpPr>
          <a:spLocks noChangeArrowheads="1"/>
        </xdr:cNvSpPr>
      </xdr:nvSpPr>
      <xdr:spPr bwMode="auto">
        <a:xfrm>
          <a:off x="548216" y="863600"/>
          <a:ext cx="570443" cy="313266"/>
        </a:xfrm>
        <a:prstGeom prst="roundRect">
          <a:avLst>
            <a:gd name="adj" fmla="val 16667"/>
          </a:avLst>
        </a:prstGeom>
        <a:solidFill>
          <a:srgbClr val="99CCFF"/>
        </a:solidFill>
        <a:ln w="9360">
          <a:solidFill>
            <a:srgbClr val="808080"/>
          </a:solidFill>
          <a:miter lim="800000"/>
          <a:headEnd/>
          <a:tailEnd/>
        </a:ln>
        <a:effectLst/>
        <a:ex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panose="020F0502020204030204" pitchFamily="34" charset="0"/>
            </a:rPr>
            <a:t>→</a:t>
          </a:r>
          <a:endParaRPr lang="pt-BR" sz="1100" b="1" i="0" u="none" strike="noStrike" baseline="0">
            <a:solidFill>
              <a:srgbClr val="000000"/>
            </a:solidFill>
            <a:latin typeface="Calibri"/>
          </a:endParaRPr>
        </a:p>
      </xdr:txBody>
    </xdr:sp>
    <xdr:clientData/>
  </xdr:twoCellAnchor>
  <mc:AlternateContent xmlns:mc="http://schemas.openxmlformats.org/markup-compatibility/2006">
    <mc:Choice xmlns:a14="http://schemas.microsoft.com/office/drawing/2010/main" Requires="a14">
      <xdr:twoCellAnchor>
        <xdr:from>
          <xdr:col>19</xdr:col>
          <xdr:colOff>466725</xdr:colOff>
          <xdr:row>9</xdr:row>
          <xdr:rowOff>152400</xdr:rowOff>
        </xdr:from>
        <xdr:to>
          <xdr:col>19</xdr:col>
          <xdr:colOff>885825</xdr:colOff>
          <xdr:row>11</xdr:row>
          <xdr:rowOff>76200</xdr:rowOff>
        </xdr:to>
        <xdr:sp macro="" textlink="">
          <xdr:nvSpPr>
            <xdr:cNvPr id="1025" name="CaixaArredQuant" hidden="1">
              <a:extLst>
                <a:ext uri="{63B3BB69-23CF-44E3-9099-C40C66FF867C}">
                  <a14:compatExt spid="_x0000_s1025"/>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20</xdr:col>
          <xdr:colOff>438150</xdr:colOff>
          <xdr:row>9</xdr:row>
          <xdr:rowOff>152400</xdr:rowOff>
        </xdr:from>
        <xdr:to>
          <xdr:col>20</xdr:col>
          <xdr:colOff>857250</xdr:colOff>
          <xdr:row>11</xdr:row>
          <xdr:rowOff>76200</xdr:rowOff>
        </xdr:to>
        <xdr:sp macro="" textlink="">
          <xdr:nvSpPr>
            <xdr:cNvPr id="1026" name="CaixaArredCustoUnit" hidden="1">
              <a:extLst>
                <a:ext uri="{63B3BB69-23CF-44E3-9099-C40C66FF867C}">
                  <a14:compatExt spid="_x0000_s1026"/>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276225</xdr:colOff>
          <xdr:row>9</xdr:row>
          <xdr:rowOff>152400</xdr:rowOff>
        </xdr:from>
        <xdr:to>
          <xdr:col>21</xdr:col>
          <xdr:colOff>695325</xdr:colOff>
          <xdr:row>11</xdr:row>
          <xdr:rowOff>76200</xdr:rowOff>
        </xdr:to>
        <xdr:sp macro="" textlink="">
          <xdr:nvSpPr>
            <xdr:cNvPr id="1027" name="CaixaArredBDI" hidden="1">
              <a:extLst>
                <a:ext uri="{63B3BB69-23CF-44E3-9099-C40C66FF867C}">
                  <a14:compatExt spid="_x0000_s1027"/>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352425</xdr:colOff>
          <xdr:row>9</xdr:row>
          <xdr:rowOff>152400</xdr:rowOff>
        </xdr:from>
        <xdr:to>
          <xdr:col>22</xdr:col>
          <xdr:colOff>771525</xdr:colOff>
          <xdr:row>11</xdr:row>
          <xdr:rowOff>76200</xdr:rowOff>
        </xdr:to>
        <xdr:sp macro="" textlink="">
          <xdr:nvSpPr>
            <xdr:cNvPr id="1028" name="CaixaArredPrecoUnit" hidden="1">
              <a:extLst>
                <a:ext uri="{63B3BB69-23CF-44E3-9099-C40C66FF867C}">
                  <a14:compatExt spid="_x0000_s1028"/>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23</xdr:col>
          <xdr:colOff>419100</xdr:colOff>
          <xdr:row>9</xdr:row>
          <xdr:rowOff>142875</xdr:rowOff>
        </xdr:from>
        <xdr:to>
          <xdr:col>23</xdr:col>
          <xdr:colOff>838200</xdr:colOff>
          <xdr:row>11</xdr:row>
          <xdr:rowOff>66675</xdr:rowOff>
        </xdr:to>
        <xdr:sp macro="" textlink="">
          <xdr:nvSpPr>
            <xdr:cNvPr id="1029" name="CaixaArredPrecoTotal" hidden="1">
              <a:extLst>
                <a:ext uri="{63B3BB69-23CF-44E3-9099-C40C66FF867C}">
                  <a14:compatExt spid="_x0000_s1029"/>
                </a:ext>
              </a:extLst>
            </xdr:cNvPr>
            <xdr:cNvSpPr/>
          </xdr:nvSpPr>
          <xdr:spPr>
            <a:xfrm>
              <a:off x="0" y="0"/>
              <a:ext cx="0" cy="0"/>
            </a:xfrm>
            <a:prstGeom prst="rect">
              <a:avLst/>
            </a:prstGeom>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ef_Quiss_Dados/Orcamentos%202023/Secretaria%20de%20Esportes/CAIXA%20Ginasio%20Poliesportivo/PLANILHA_MULTIPLA_V3_05/Ginasio%20zap/PLANILHA%20M&#218;LTIPLA%20V3.0.5%20Reforma%20Ginasio%20Poliesportivo%2003%2020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definedNames>
      <definedName name="buscarcodigo"/>
      <definedName name="Descrição.fixar"/>
      <definedName name="Descrição.recuperar"/>
      <definedName name="Linhas.AddLinha"/>
      <definedName name="Linhas.ExcLinhas"/>
    </definedNames>
    <sheetDataSet>
      <sheetData sheetId="0">
        <row r="3">
          <cell r="O3">
            <v>1</v>
          </cell>
        </row>
        <row r="4">
          <cell r="O4">
            <v>2</v>
          </cell>
        </row>
      </sheetData>
      <sheetData sheetId="1">
        <row r="4">
          <cell r="F4" t="str">
            <v>OGU</v>
          </cell>
        </row>
        <row r="5">
          <cell r="F5" t="str">
            <v>PREFEITURA MUNICIPAL DE QUISSAMÃ</v>
          </cell>
        </row>
        <row r="6">
          <cell r="F6" t="str">
            <v>QUISSAMÃ / RJ</v>
          </cell>
        </row>
        <row r="7">
          <cell r="F7" t="str">
            <v>023612/2021</v>
          </cell>
        </row>
        <row r="8">
          <cell r="F8" t="str">
            <v>913060/2021</v>
          </cell>
        </row>
        <row r="16">
          <cell r="F16" t="str">
            <v>REFORMA DA COBERTURA E ÁREA EXTERNA DO GINÁSIO POLIESPORTIVO</v>
          </cell>
        </row>
        <row r="17">
          <cell r="F17" t="str">
            <v>REFORMA DA COBERTURA E ÁREA EXTERNA DO GINÁSIO POLIESPORTIVO</v>
          </cell>
        </row>
        <row r="18">
          <cell r="F18" t="str">
            <v>DESONERADO</v>
          </cell>
        </row>
        <row r="22">
          <cell r="F22" t="str">
            <v>LUIZ AUGUSTO CRESPO MONTEIRO</v>
          </cell>
        </row>
        <row r="23">
          <cell r="F23" t="str">
            <v>2000102601</v>
          </cell>
        </row>
        <row r="24">
          <cell r="F24" t="str">
            <v>2020220281967</v>
          </cell>
        </row>
      </sheetData>
      <sheetData sheetId="2"/>
      <sheetData sheetId="3">
        <row r="29">
          <cell r="S29">
            <v>0.2034</v>
          </cell>
        </row>
        <row r="30">
          <cell r="S30">
            <v>0.26400000000000001</v>
          </cell>
        </row>
        <row r="69">
          <cell r="S69">
            <v>0</v>
          </cell>
        </row>
        <row r="70">
          <cell r="S70">
            <v>0</v>
          </cell>
        </row>
        <row r="109">
          <cell r="S109">
            <v>0</v>
          </cell>
        </row>
        <row r="110">
          <cell r="S110">
            <v>0</v>
          </cell>
        </row>
      </sheetData>
      <sheetData sheetId="4">
        <row r="14">
          <cell r="E14" t="str">
            <v>n1</v>
          </cell>
        </row>
        <row r="16">
          <cell r="E16">
            <v>1</v>
          </cell>
        </row>
        <row r="17">
          <cell r="E17">
            <v>1</v>
          </cell>
        </row>
        <row r="18">
          <cell r="E18">
            <v>1</v>
          </cell>
        </row>
        <row r="19">
          <cell r="E19">
            <v>1</v>
          </cell>
        </row>
        <row r="20">
          <cell r="E20">
            <v>1</v>
          </cell>
        </row>
        <row r="21">
          <cell r="E21">
            <v>1</v>
          </cell>
        </row>
        <row r="22">
          <cell r="E22">
            <v>1</v>
          </cell>
        </row>
        <row r="23">
          <cell r="E23">
            <v>1</v>
          </cell>
        </row>
        <row r="24">
          <cell r="E24">
            <v>1</v>
          </cell>
        </row>
        <row r="25">
          <cell r="E25">
            <v>1</v>
          </cell>
        </row>
        <row r="26">
          <cell r="E26">
            <v>1</v>
          </cell>
        </row>
        <row r="27">
          <cell r="E27">
            <v>1</v>
          </cell>
        </row>
        <row r="28">
          <cell r="E28">
            <v>1</v>
          </cell>
        </row>
        <row r="29">
          <cell r="E29">
            <v>1</v>
          </cell>
        </row>
        <row r="30">
          <cell r="E30">
            <v>1</v>
          </cell>
        </row>
        <row r="31">
          <cell r="E31">
            <v>1</v>
          </cell>
        </row>
        <row r="32">
          <cell r="E32">
            <v>1</v>
          </cell>
        </row>
        <row r="33">
          <cell r="E33">
            <v>1</v>
          </cell>
        </row>
        <row r="34">
          <cell r="E34">
            <v>1</v>
          </cell>
        </row>
        <row r="35">
          <cell r="E35">
            <v>1</v>
          </cell>
        </row>
        <row r="36">
          <cell r="E36">
            <v>1</v>
          </cell>
        </row>
        <row r="37">
          <cell r="E37">
            <v>1</v>
          </cell>
        </row>
        <row r="38">
          <cell r="E38">
            <v>1</v>
          </cell>
        </row>
        <row r="39">
          <cell r="E39">
            <v>1</v>
          </cell>
        </row>
        <row r="40">
          <cell r="E40">
            <v>1</v>
          </cell>
        </row>
        <row r="41">
          <cell r="E41">
            <v>1</v>
          </cell>
        </row>
        <row r="42">
          <cell r="E42">
            <v>1</v>
          </cell>
        </row>
        <row r="43">
          <cell r="E43">
            <v>1</v>
          </cell>
        </row>
        <row r="44">
          <cell r="E44">
            <v>1</v>
          </cell>
        </row>
        <row r="45">
          <cell r="E45">
            <v>1</v>
          </cell>
        </row>
        <row r="46">
          <cell r="E46">
            <v>1</v>
          </cell>
        </row>
        <row r="47">
          <cell r="E47">
            <v>1</v>
          </cell>
        </row>
        <row r="48">
          <cell r="E48">
            <v>1</v>
          </cell>
        </row>
        <row r="49">
          <cell r="E49">
            <v>1</v>
          </cell>
        </row>
        <row r="50">
          <cell r="E50">
            <v>1</v>
          </cell>
        </row>
        <row r="51">
          <cell r="E51">
            <v>1</v>
          </cell>
        </row>
        <row r="52">
          <cell r="E52">
            <v>1</v>
          </cell>
        </row>
        <row r="53">
          <cell r="E53">
            <v>1</v>
          </cell>
        </row>
        <row r="54">
          <cell r="E54">
            <v>1</v>
          </cell>
        </row>
        <row r="55">
          <cell r="E55">
            <v>1</v>
          </cell>
        </row>
        <row r="56">
          <cell r="E56">
            <v>1</v>
          </cell>
        </row>
        <row r="57">
          <cell r="E57">
            <v>1</v>
          </cell>
        </row>
        <row r="58">
          <cell r="E58">
            <v>1</v>
          </cell>
        </row>
        <row r="59">
          <cell r="E59">
            <v>1</v>
          </cell>
        </row>
        <row r="60">
          <cell r="E60">
            <v>1</v>
          </cell>
        </row>
        <row r="61">
          <cell r="E61">
            <v>1</v>
          </cell>
        </row>
        <row r="62">
          <cell r="E62">
            <v>1</v>
          </cell>
        </row>
        <row r="63">
          <cell r="E63">
            <v>1</v>
          </cell>
        </row>
        <row r="64">
          <cell r="E64">
            <v>1</v>
          </cell>
        </row>
        <row r="65">
          <cell r="E65">
            <v>1</v>
          </cell>
        </row>
        <row r="66">
          <cell r="E66">
            <v>1</v>
          </cell>
        </row>
      </sheetData>
      <sheetData sheetId="5"/>
      <sheetData sheetId="6"/>
      <sheetData sheetId="7">
        <row r="10">
          <cell r="G10">
            <v>2</v>
          </cell>
        </row>
      </sheetData>
      <sheetData sheetId="8"/>
      <sheetData sheetId="9"/>
      <sheetData sheetId="10">
        <row r="3">
          <cell r="AA3">
            <v>8.6412844837696803E-2</v>
          </cell>
        </row>
        <row r="13">
          <cell r="A13">
            <v>0</v>
          </cell>
        </row>
        <row r="14">
          <cell r="A14">
            <v>1</v>
          </cell>
        </row>
        <row r="15">
          <cell r="A15">
            <v>2</v>
          </cell>
        </row>
        <row r="16">
          <cell r="A16">
            <v>3</v>
          </cell>
        </row>
        <row r="17">
          <cell r="A17">
            <v>4</v>
          </cell>
        </row>
        <row r="18">
          <cell r="A18">
            <v>5</v>
          </cell>
        </row>
        <row r="19">
          <cell r="A19">
            <v>6</v>
          </cell>
        </row>
        <row r="20">
          <cell r="A20">
            <v>7</v>
          </cell>
        </row>
        <row r="21">
          <cell r="A21">
            <v>8</v>
          </cell>
        </row>
        <row r="22">
          <cell r="A22">
            <v>9</v>
          </cell>
        </row>
        <row r="23">
          <cell r="A23">
            <v>10</v>
          </cell>
        </row>
      </sheetData>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84"/>
  <sheetViews>
    <sheetView tabSelected="1" topLeftCell="L31" zoomScale="80" zoomScaleNormal="80" workbookViewId="0">
      <selection activeCell="X45" sqref="X45"/>
    </sheetView>
  </sheetViews>
  <sheetFormatPr defaultRowHeight="15" x14ac:dyDescent="0.25"/>
  <cols>
    <col min="1" max="1" width="5.5703125" hidden="1" customWidth="1"/>
    <col min="2" max="2" width="10.42578125" hidden="1" customWidth="1"/>
    <col min="3" max="3" width="5.5703125" hidden="1" customWidth="1"/>
    <col min="4" max="4" width="12.85546875" hidden="1" customWidth="1"/>
    <col min="5" max="5" width="8.7109375" hidden="1" customWidth="1"/>
    <col min="6" max="6" width="12.42578125" hidden="1" customWidth="1"/>
    <col min="7" max="7" width="14.5703125" hidden="1" customWidth="1"/>
    <col min="8" max="8" width="11.28515625" hidden="1" customWidth="1"/>
    <col min="9" max="9" width="13.42578125" hidden="1" customWidth="1"/>
    <col min="10" max="10" width="7.28515625" hidden="1" customWidth="1"/>
    <col min="11" max="11" width="7.5703125" hidden="1" customWidth="1"/>
    <col min="12" max="12" width="3.7109375" customWidth="1"/>
    <col min="13" max="14" width="8.7109375" customWidth="1"/>
    <col min="15" max="15" width="12.7109375" customWidth="1"/>
    <col min="16" max="17" width="15.7109375" customWidth="1"/>
    <col min="18" max="18" width="65.7109375" customWidth="1"/>
    <col min="19" max="19" width="10.7109375" customWidth="1"/>
    <col min="20" max="21" width="14.7109375" customWidth="1"/>
    <col min="22" max="22" width="10.7109375" customWidth="1"/>
    <col min="23" max="23" width="14.7109375" customWidth="1"/>
    <col min="24" max="24" width="15.7109375" customWidth="1"/>
    <col min="25" max="25" width="3.7109375" customWidth="1"/>
    <col min="26" max="26" width="3.7109375" hidden="1" customWidth="1"/>
    <col min="27" max="28" width="14.7109375" hidden="1" customWidth="1"/>
    <col min="29" max="29" width="15.7109375" customWidth="1"/>
    <col min="30" max="31" width="9.140625" hidden="1" customWidth="1"/>
    <col min="32" max="32" width="15.5703125" hidden="1" customWidth="1"/>
    <col min="33" max="33" width="15.7109375" customWidth="1"/>
    <col min="35" max="35" width="1.7109375" customWidth="1"/>
    <col min="36" max="36" width="14.7109375" customWidth="1"/>
    <col min="37" max="37" width="1.7109375" customWidth="1"/>
    <col min="38" max="38" width="14.7109375" customWidth="1"/>
    <col min="39" max="40" width="15.7109375" customWidth="1"/>
    <col min="257" max="267" width="0" hidden="1" customWidth="1"/>
    <col min="268" max="268" width="3.7109375" customWidth="1"/>
    <col min="269" max="270" width="8.7109375" customWidth="1"/>
    <col min="271" max="271" width="12.7109375" customWidth="1"/>
    <col min="272" max="273" width="15.7109375" customWidth="1"/>
    <col min="274" max="274" width="65.7109375" customWidth="1"/>
    <col min="275" max="275" width="10.7109375" customWidth="1"/>
    <col min="276" max="277" width="14.7109375" customWidth="1"/>
    <col min="278" max="278" width="10.7109375" customWidth="1"/>
    <col min="279" max="279" width="14.7109375" customWidth="1"/>
    <col min="280" max="280" width="15.7109375" customWidth="1"/>
    <col min="281" max="281" width="3.7109375" customWidth="1"/>
    <col min="282" max="284" width="0" hidden="1" customWidth="1"/>
    <col min="285" max="285" width="15.7109375" customWidth="1"/>
    <col min="286" max="288" width="0" hidden="1" customWidth="1"/>
    <col min="289" max="289" width="15.7109375" customWidth="1"/>
    <col min="291" max="291" width="1.7109375" customWidth="1"/>
    <col min="292" max="292" width="14.7109375" customWidth="1"/>
    <col min="293" max="293" width="1.7109375" customWidth="1"/>
    <col min="294" max="294" width="14.7109375" customWidth="1"/>
    <col min="295" max="296" width="15.7109375" customWidth="1"/>
    <col min="513" max="523" width="0" hidden="1" customWidth="1"/>
    <col min="524" max="524" width="3.7109375" customWidth="1"/>
    <col min="525" max="526" width="8.7109375" customWidth="1"/>
    <col min="527" max="527" width="12.7109375" customWidth="1"/>
    <col min="528" max="529" width="15.7109375" customWidth="1"/>
    <col min="530" max="530" width="65.7109375" customWidth="1"/>
    <col min="531" max="531" width="10.7109375" customWidth="1"/>
    <col min="532" max="533" width="14.7109375" customWidth="1"/>
    <col min="534" max="534" width="10.7109375" customWidth="1"/>
    <col min="535" max="535" width="14.7109375" customWidth="1"/>
    <col min="536" max="536" width="15.7109375" customWidth="1"/>
    <col min="537" max="537" width="3.7109375" customWidth="1"/>
    <col min="538" max="540" width="0" hidden="1" customWidth="1"/>
    <col min="541" max="541" width="15.7109375" customWidth="1"/>
    <col min="542" max="544" width="0" hidden="1" customWidth="1"/>
    <col min="545" max="545" width="15.7109375" customWidth="1"/>
    <col min="547" max="547" width="1.7109375" customWidth="1"/>
    <col min="548" max="548" width="14.7109375" customWidth="1"/>
    <col min="549" max="549" width="1.7109375" customWidth="1"/>
    <col min="550" max="550" width="14.7109375" customWidth="1"/>
    <col min="551" max="552" width="15.7109375" customWidth="1"/>
    <col min="769" max="779" width="0" hidden="1" customWidth="1"/>
    <col min="780" max="780" width="3.7109375" customWidth="1"/>
    <col min="781" max="782" width="8.7109375" customWidth="1"/>
    <col min="783" max="783" width="12.7109375" customWidth="1"/>
    <col min="784" max="785" width="15.7109375" customWidth="1"/>
    <col min="786" max="786" width="65.7109375" customWidth="1"/>
    <col min="787" max="787" width="10.7109375" customWidth="1"/>
    <col min="788" max="789" width="14.7109375" customWidth="1"/>
    <col min="790" max="790" width="10.7109375" customWidth="1"/>
    <col min="791" max="791" width="14.7109375" customWidth="1"/>
    <col min="792" max="792" width="15.7109375" customWidth="1"/>
    <col min="793" max="793" width="3.7109375" customWidth="1"/>
    <col min="794" max="796" width="0" hidden="1" customWidth="1"/>
    <col min="797" max="797" width="15.7109375" customWidth="1"/>
    <col min="798" max="800" width="0" hidden="1" customWidth="1"/>
    <col min="801" max="801" width="15.7109375" customWidth="1"/>
    <col min="803" max="803" width="1.7109375" customWidth="1"/>
    <col min="804" max="804" width="14.7109375" customWidth="1"/>
    <col min="805" max="805" width="1.7109375" customWidth="1"/>
    <col min="806" max="806" width="14.7109375" customWidth="1"/>
    <col min="807" max="808" width="15.7109375" customWidth="1"/>
    <col min="1025" max="1035" width="0" hidden="1" customWidth="1"/>
    <col min="1036" max="1036" width="3.7109375" customWidth="1"/>
    <col min="1037" max="1038" width="8.7109375" customWidth="1"/>
    <col min="1039" max="1039" width="12.7109375" customWidth="1"/>
    <col min="1040" max="1041" width="15.7109375" customWidth="1"/>
    <col min="1042" max="1042" width="65.7109375" customWidth="1"/>
    <col min="1043" max="1043" width="10.7109375" customWidth="1"/>
    <col min="1044" max="1045" width="14.7109375" customWidth="1"/>
    <col min="1046" max="1046" width="10.7109375" customWidth="1"/>
    <col min="1047" max="1047" width="14.7109375" customWidth="1"/>
    <col min="1048" max="1048" width="15.7109375" customWidth="1"/>
    <col min="1049" max="1049" width="3.7109375" customWidth="1"/>
    <col min="1050" max="1052" width="0" hidden="1" customWidth="1"/>
    <col min="1053" max="1053" width="15.7109375" customWidth="1"/>
    <col min="1054" max="1056" width="0" hidden="1" customWidth="1"/>
    <col min="1057" max="1057" width="15.7109375" customWidth="1"/>
    <col min="1059" max="1059" width="1.7109375" customWidth="1"/>
    <col min="1060" max="1060" width="14.7109375" customWidth="1"/>
    <col min="1061" max="1061" width="1.7109375" customWidth="1"/>
    <col min="1062" max="1062" width="14.7109375" customWidth="1"/>
    <col min="1063" max="1064" width="15.7109375" customWidth="1"/>
    <col min="1281" max="1291" width="0" hidden="1" customWidth="1"/>
    <col min="1292" max="1292" width="3.7109375" customWidth="1"/>
    <col min="1293" max="1294" width="8.7109375" customWidth="1"/>
    <col min="1295" max="1295" width="12.7109375" customWidth="1"/>
    <col min="1296" max="1297" width="15.7109375" customWidth="1"/>
    <col min="1298" max="1298" width="65.7109375" customWidth="1"/>
    <col min="1299" max="1299" width="10.7109375" customWidth="1"/>
    <col min="1300" max="1301" width="14.7109375" customWidth="1"/>
    <col min="1302" max="1302" width="10.7109375" customWidth="1"/>
    <col min="1303" max="1303" width="14.7109375" customWidth="1"/>
    <col min="1304" max="1304" width="15.7109375" customWidth="1"/>
    <col min="1305" max="1305" width="3.7109375" customWidth="1"/>
    <col min="1306" max="1308" width="0" hidden="1" customWidth="1"/>
    <col min="1309" max="1309" width="15.7109375" customWidth="1"/>
    <col min="1310" max="1312" width="0" hidden="1" customWidth="1"/>
    <col min="1313" max="1313" width="15.7109375" customWidth="1"/>
    <col min="1315" max="1315" width="1.7109375" customWidth="1"/>
    <col min="1316" max="1316" width="14.7109375" customWidth="1"/>
    <col min="1317" max="1317" width="1.7109375" customWidth="1"/>
    <col min="1318" max="1318" width="14.7109375" customWidth="1"/>
    <col min="1319" max="1320" width="15.7109375" customWidth="1"/>
    <col min="1537" max="1547" width="0" hidden="1" customWidth="1"/>
    <col min="1548" max="1548" width="3.7109375" customWidth="1"/>
    <col min="1549" max="1550" width="8.7109375" customWidth="1"/>
    <col min="1551" max="1551" width="12.7109375" customWidth="1"/>
    <col min="1552" max="1553" width="15.7109375" customWidth="1"/>
    <col min="1554" max="1554" width="65.7109375" customWidth="1"/>
    <col min="1555" max="1555" width="10.7109375" customWidth="1"/>
    <col min="1556" max="1557" width="14.7109375" customWidth="1"/>
    <col min="1558" max="1558" width="10.7109375" customWidth="1"/>
    <col min="1559" max="1559" width="14.7109375" customWidth="1"/>
    <col min="1560" max="1560" width="15.7109375" customWidth="1"/>
    <col min="1561" max="1561" width="3.7109375" customWidth="1"/>
    <col min="1562" max="1564" width="0" hidden="1" customWidth="1"/>
    <col min="1565" max="1565" width="15.7109375" customWidth="1"/>
    <col min="1566" max="1568" width="0" hidden="1" customWidth="1"/>
    <col min="1569" max="1569" width="15.7109375" customWidth="1"/>
    <col min="1571" max="1571" width="1.7109375" customWidth="1"/>
    <col min="1572" max="1572" width="14.7109375" customWidth="1"/>
    <col min="1573" max="1573" width="1.7109375" customWidth="1"/>
    <col min="1574" max="1574" width="14.7109375" customWidth="1"/>
    <col min="1575" max="1576" width="15.7109375" customWidth="1"/>
    <col min="1793" max="1803" width="0" hidden="1" customWidth="1"/>
    <col min="1804" max="1804" width="3.7109375" customWidth="1"/>
    <col min="1805" max="1806" width="8.7109375" customWidth="1"/>
    <col min="1807" max="1807" width="12.7109375" customWidth="1"/>
    <col min="1808" max="1809" width="15.7109375" customWidth="1"/>
    <col min="1810" max="1810" width="65.7109375" customWidth="1"/>
    <col min="1811" max="1811" width="10.7109375" customWidth="1"/>
    <col min="1812" max="1813" width="14.7109375" customWidth="1"/>
    <col min="1814" max="1814" width="10.7109375" customWidth="1"/>
    <col min="1815" max="1815" width="14.7109375" customWidth="1"/>
    <col min="1816" max="1816" width="15.7109375" customWidth="1"/>
    <col min="1817" max="1817" width="3.7109375" customWidth="1"/>
    <col min="1818" max="1820" width="0" hidden="1" customWidth="1"/>
    <col min="1821" max="1821" width="15.7109375" customWidth="1"/>
    <col min="1822" max="1824" width="0" hidden="1" customWidth="1"/>
    <col min="1825" max="1825" width="15.7109375" customWidth="1"/>
    <col min="1827" max="1827" width="1.7109375" customWidth="1"/>
    <col min="1828" max="1828" width="14.7109375" customWidth="1"/>
    <col min="1829" max="1829" width="1.7109375" customWidth="1"/>
    <col min="1830" max="1830" width="14.7109375" customWidth="1"/>
    <col min="1831" max="1832" width="15.7109375" customWidth="1"/>
    <col min="2049" max="2059" width="0" hidden="1" customWidth="1"/>
    <col min="2060" max="2060" width="3.7109375" customWidth="1"/>
    <col min="2061" max="2062" width="8.7109375" customWidth="1"/>
    <col min="2063" max="2063" width="12.7109375" customWidth="1"/>
    <col min="2064" max="2065" width="15.7109375" customWidth="1"/>
    <col min="2066" max="2066" width="65.7109375" customWidth="1"/>
    <col min="2067" max="2067" width="10.7109375" customWidth="1"/>
    <col min="2068" max="2069" width="14.7109375" customWidth="1"/>
    <col min="2070" max="2070" width="10.7109375" customWidth="1"/>
    <col min="2071" max="2071" width="14.7109375" customWidth="1"/>
    <col min="2072" max="2072" width="15.7109375" customWidth="1"/>
    <col min="2073" max="2073" width="3.7109375" customWidth="1"/>
    <col min="2074" max="2076" width="0" hidden="1" customWidth="1"/>
    <col min="2077" max="2077" width="15.7109375" customWidth="1"/>
    <col min="2078" max="2080" width="0" hidden="1" customWidth="1"/>
    <col min="2081" max="2081" width="15.7109375" customWidth="1"/>
    <col min="2083" max="2083" width="1.7109375" customWidth="1"/>
    <col min="2084" max="2084" width="14.7109375" customWidth="1"/>
    <col min="2085" max="2085" width="1.7109375" customWidth="1"/>
    <col min="2086" max="2086" width="14.7109375" customWidth="1"/>
    <col min="2087" max="2088" width="15.7109375" customWidth="1"/>
    <col min="2305" max="2315" width="0" hidden="1" customWidth="1"/>
    <col min="2316" max="2316" width="3.7109375" customWidth="1"/>
    <col min="2317" max="2318" width="8.7109375" customWidth="1"/>
    <col min="2319" max="2319" width="12.7109375" customWidth="1"/>
    <col min="2320" max="2321" width="15.7109375" customWidth="1"/>
    <col min="2322" max="2322" width="65.7109375" customWidth="1"/>
    <col min="2323" max="2323" width="10.7109375" customWidth="1"/>
    <col min="2324" max="2325" width="14.7109375" customWidth="1"/>
    <col min="2326" max="2326" width="10.7109375" customWidth="1"/>
    <col min="2327" max="2327" width="14.7109375" customWidth="1"/>
    <col min="2328" max="2328" width="15.7109375" customWidth="1"/>
    <col min="2329" max="2329" width="3.7109375" customWidth="1"/>
    <col min="2330" max="2332" width="0" hidden="1" customWidth="1"/>
    <col min="2333" max="2333" width="15.7109375" customWidth="1"/>
    <col min="2334" max="2336" width="0" hidden="1" customWidth="1"/>
    <col min="2337" max="2337" width="15.7109375" customWidth="1"/>
    <col min="2339" max="2339" width="1.7109375" customWidth="1"/>
    <col min="2340" max="2340" width="14.7109375" customWidth="1"/>
    <col min="2341" max="2341" width="1.7109375" customWidth="1"/>
    <col min="2342" max="2342" width="14.7109375" customWidth="1"/>
    <col min="2343" max="2344" width="15.7109375" customWidth="1"/>
    <col min="2561" max="2571" width="0" hidden="1" customWidth="1"/>
    <col min="2572" max="2572" width="3.7109375" customWidth="1"/>
    <col min="2573" max="2574" width="8.7109375" customWidth="1"/>
    <col min="2575" max="2575" width="12.7109375" customWidth="1"/>
    <col min="2576" max="2577" width="15.7109375" customWidth="1"/>
    <col min="2578" max="2578" width="65.7109375" customWidth="1"/>
    <col min="2579" max="2579" width="10.7109375" customWidth="1"/>
    <col min="2580" max="2581" width="14.7109375" customWidth="1"/>
    <col min="2582" max="2582" width="10.7109375" customWidth="1"/>
    <col min="2583" max="2583" width="14.7109375" customWidth="1"/>
    <col min="2584" max="2584" width="15.7109375" customWidth="1"/>
    <col min="2585" max="2585" width="3.7109375" customWidth="1"/>
    <col min="2586" max="2588" width="0" hidden="1" customWidth="1"/>
    <col min="2589" max="2589" width="15.7109375" customWidth="1"/>
    <col min="2590" max="2592" width="0" hidden="1" customWidth="1"/>
    <col min="2593" max="2593" width="15.7109375" customWidth="1"/>
    <col min="2595" max="2595" width="1.7109375" customWidth="1"/>
    <col min="2596" max="2596" width="14.7109375" customWidth="1"/>
    <col min="2597" max="2597" width="1.7109375" customWidth="1"/>
    <col min="2598" max="2598" width="14.7109375" customWidth="1"/>
    <col min="2599" max="2600" width="15.7109375" customWidth="1"/>
    <col min="2817" max="2827" width="0" hidden="1" customWidth="1"/>
    <col min="2828" max="2828" width="3.7109375" customWidth="1"/>
    <col min="2829" max="2830" width="8.7109375" customWidth="1"/>
    <col min="2831" max="2831" width="12.7109375" customWidth="1"/>
    <col min="2832" max="2833" width="15.7109375" customWidth="1"/>
    <col min="2834" max="2834" width="65.7109375" customWidth="1"/>
    <col min="2835" max="2835" width="10.7109375" customWidth="1"/>
    <col min="2836" max="2837" width="14.7109375" customWidth="1"/>
    <col min="2838" max="2838" width="10.7109375" customWidth="1"/>
    <col min="2839" max="2839" width="14.7109375" customWidth="1"/>
    <col min="2840" max="2840" width="15.7109375" customWidth="1"/>
    <col min="2841" max="2841" width="3.7109375" customWidth="1"/>
    <col min="2842" max="2844" width="0" hidden="1" customWidth="1"/>
    <col min="2845" max="2845" width="15.7109375" customWidth="1"/>
    <col min="2846" max="2848" width="0" hidden="1" customWidth="1"/>
    <col min="2849" max="2849" width="15.7109375" customWidth="1"/>
    <col min="2851" max="2851" width="1.7109375" customWidth="1"/>
    <col min="2852" max="2852" width="14.7109375" customWidth="1"/>
    <col min="2853" max="2853" width="1.7109375" customWidth="1"/>
    <col min="2854" max="2854" width="14.7109375" customWidth="1"/>
    <col min="2855" max="2856" width="15.7109375" customWidth="1"/>
    <col min="3073" max="3083" width="0" hidden="1" customWidth="1"/>
    <col min="3084" max="3084" width="3.7109375" customWidth="1"/>
    <col min="3085" max="3086" width="8.7109375" customWidth="1"/>
    <col min="3087" max="3087" width="12.7109375" customWidth="1"/>
    <col min="3088" max="3089" width="15.7109375" customWidth="1"/>
    <col min="3090" max="3090" width="65.7109375" customWidth="1"/>
    <col min="3091" max="3091" width="10.7109375" customWidth="1"/>
    <col min="3092" max="3093" width="14.7109375" customWidth="1"/>
    <col min="3094" max="3094" width="10.7109375" customWidth="1"/>
    <col min="3095" max="3095" width="14.7109375" customWidth="1"/>
    <col min="3096" max="3096" width="15.7109375" customWidth="1"/>
    <col min="3097" max="3097" width="3.7109375" customWidth="1"/>
    <col min="3098" max="3100" width="0" hidden="1" customWidth="1"/>
    <col min="3101" max="3101" width="15.7109375" customWidth="1"/>
    <col min="3102" max="3104" width="0" hidden="1" customWidth="1"/>
    <col min="3105" max="3105" width="15.7109375" customWidth="1"/>
    <col min="3107" max="3107" width="1.7109375" customWidth="1"/>
    <col min="3108" max="3108" width="14.7109375" customWidth="1"/>
    <col min="3109" max="3109" width="1.7109375" customWidth="1"/>
    <col min="3110" max="3110" width="14.7109375" customWidth="1"/>
    <col min="3111" max="3112" width="15.7109375" customWidth="1"/>
    <col min="3329" max="3339" width="0" hidden="1" customWidth="1"/>
    <col min="3340" max="3340" width="3.7109375" customWidth="1"/>
    <col min="3341" max="3342" width="8.7109375" customWidth="1"/>
    <col min="3343" max="3343" width="12.7109375" customWidth="1"/>
    <col min="3344" max="3345" width="15.7109375" customWidth="1"/>
    <col min="3346" max="3346" width="65.7109375" customWidth="1"/>
    <col min="3347" max="3347" width="10.7109375" customWidth="1"/>
    <col min="3348" max="3349" width="14.7109375" customWidth="1"/>
    <col min="3350" max="3350" width="10.7109375" customWidth="1"/>
    <col min="3351" max="3351" width="14.7109375" customWidth="1"/>
    <col min="3352" max="3352" width="15.7109375" customWidth="1"/>
    <col min="3353" max="3353" width="3.7109375" customWidth="1"/>
    <col min="3354" max="3356" width="0" hidden="1" customWidth="1"/>
    <col min="3357" max="3357" width="15.7109375" customWidth="1"/>
    <col min="3358" max="3360" width="0" hidden="1" customWidth="1"/>
    <col min="3361" max="3361" width="15.7109375" customWidth="1"/>
    <col min="3363" max="3363" width="1.7109375" customWidth="1"/>
    <col min="3364" max="3364" width="14.7109375" customWidth="1"/>
    <col min="3365" max="3365" width="1.7109375" customWidth="1"/>
    <col min="3366" max="3366" width="14.7109375" customWidth="1"/>
    <col min="3367" max="3368" width="15.7109375" customWidth="1"/>
    <col min="3585" max="3595" width="0" hidden="1" customWidth="1"/>
    <col min="3596" max="3596" width="3.7109375" customWidth="1"/>
    <col min="3597" max="3598" width="8.7109375" customWidth="1"/>
    <col min="3599" max="3599" width="12.7109375" customWidth="1"/>
    <col min="3600" max="3601" width="15.7109375" customWidth="1"/>
    <col min="3602" max="3602" width="65.7109375" customWidth="1"/>
    <col min="3603" max="3603" width="10.7109375" customWidth="1"/>
    <col min="3604" max="3605" width="14.7109375" customWidth="1"/>
    <col min="3606" max="3606" width="10.7109375" customWidth="1"/>
    <col min="3607" max="3607" width="14.7109375" customWidth="1"/>
    <col min="3608" max="3608" width="15.7109375" customWidth="1"/>
    <col min="3609" max="3609" width="3.7109375" customWidth="1"/>
    <col min="3610" max="3612" width="0" hidden="1" customWidth="1"/>
    <col min="3613" max="3613" width="15.7109375" customWidth="1"/>
    <col min="3614" max="3616" width="0" hidden="1" customWidth="1"/>
    <col min="3617" max="3617" width="15.7109375" customWidth="1"/>
    <col min="3619" max="3619" width="1.7109375" customWidth="1"/>
    <col min="3620" max="3620" width="14.7109375" customWidth="1"/>
    <col min="3621" max="3621" width="1.7109375" customWidth="1"/>
    <col min="3622" max="3622" width="14.7109375" customWidth="1"/>
    <col min="3623" max="3624" width="15.7109375" customWidth="1"/>
    <col min="3841" max="3851" width="0" hidden="1" customWidth="1"/>
    <col min="3852" max="3852" width="3.7109375" customWidth="1"/>
    <col min="3853" max="3854" width="8.7109375" customWidth="1"/>
    <col min="3855" max="3855" width="12.7109375" customWidth="1"/>
    <col min="3856" max="3857" width="15.7109375" customWidth="1"/>
    <col min="3858" max="3858" width="65.7109375" customWidth="1"/>
    <col min="3859" max="3859" width="10.7109375" customWidth="1"/>
    <col min="3860" max="3861" width="14.7109375" customWidth="1"/>
    <col min="3862" max="3862" width="10.7109375" customWidth="1"/>
    <col min="3863" max="3863" width="14.7109375" customWidth="1"/>
    <col min="3864" max="3864" width="15.7109375" customWidth="1"/>
    <col min="3865" max="3865" width="3.7109375" customWidth="1"/>
    <col min="3866" max="3868" width="0" hidden="1" customWidth="1"/>
    <col min="3869" max="3869" width="15.7109375" customWidth="1"/>
    <col min="3870" max="3872" width="0" hidden="1" customWidth="1"/>
    <col min="3873" max="3873" width="15.7109375" customWidth="1"/>
    <col min="3875" max="3875" width="1.7109375" customWidth="1"/>
    <col min="3876" max="3876" width="14.7109375" customWidth="1"/>
    <col min="3877" max="3877" width="1.7109375" customWidth="1"/>
    <col min="3878" max="3878" width="14.7109375" customWidth="1"/>
    <col min="3879" max="3880" width="15.7109375" customWidth="1"/>
    <col min="4097" max="4107" width="0" hidden="1" customWidth="1"/>
    <col min="4108" max="4108" width="3.7109375" customWidth="1"/>
    <col min="4109" max="4110" width="8.7109375" customWidth="1"/>
    <col min="4111" max="4111" width="12.7109375" customWidth="1"/>
    <col min="4112" max="4113" width="15.7109375" customWidth="1"/>
    <col min="4114" max="4114" width="65.7109375" customWidth="1"/>
    <col min="4115" max="4115" width="10.7109375" customWidth="1"/>
    <col min="4116" max="4117" width="14.7109375" customWidth="1"/>
    <col min="4118" max="4118" width="10.7109375" customWidth="1"/>
    <col min="4119" max="4119" width="14.7109375" customWidth="1"/>
    <col min="4120" max="4120" width="15.7109375" customWidth="1"/>
    <col min="4121" max="4121" width="3.7109375" customWidth="1"/>
    <col min="4122" max="4124" width="0" hidden="1" customWidth="1"/>
    <col min="4125" max="4125" width="15.7109375" customWidth="1"/>
    <col min="4126" max="4128" width="0" hidden="1" customWidth="1"/>
    <col min="4129" max="4129" width="15.7109375" customWidth="1"/>
    <col min="4131" max="4131" width="1.7109375" customWidth="1"/>
    <col min="4132" max="4132" width="14.7109375" customWidth="1"/>
    <col min="4133" max="4133" width="1.7109375" customWidth="1"/>
    <col min="4134" max="4134" width="14.7109375" customWidth="1"/>
    <col min="4135" max="4136" width="15.7109375" customWidth="1"/>
    <col min="4353" max="4363" width="0" hidden="1" customWidth="1"/>
    <col min="4364" max="4364" width="3.7109375" customWidth="1"/>
    <col min="4365" max="4366" width="8.7109375" customWidth="1"/>
    <col min="4367" max="4367" width="12.7109375" customWidth="1"/>
    <col min="4368" max="4369" width="15.7109375" customWidth="1"/>
    <col min="4370" max="4370" width="65.7109375" customWidth="1"/>
    <col min="4371" max="4371" width="10.7109375" customWidth="1"/>
    <col min="4372" max="4373" width="14.7109375" customWidth="1"/>
    <col min="4374" max="4374" width="10.7109375" customWidth="1"/>
    <col min="4375" max="4375" width="14.7109375" customWidth="1"/>
    <col min="4376" max="4376" width="15.7109375" customWidth="1"/>
    <col min="4377" max="4377" width="3.7109375" customWidth="1"/>
    <col min="4378" max="4380" width="0" hidden="1" customWidth="1"/>
    <col min="4381" max="4381" width="15.7109375" customWidth="1"/>
    <col min="4382" max="4384" width="0" hidden="1" customWidth="1"/>
    <col min="4385" max="4385" width="15.7109375" customWidth="1"/>
    <col min="4387" max="4387" width="1.7109375" customWidth="1"/>
    <col min="4388" max="4388" width="14.7109375" customWidth="1"/>
    <col min="4389" max="4389" width="1.7109375" customWidth="1"/>
    <col min="4390" max="4390" width="14.7109375" customWidth="1"/>
    <col min="4391" max="4392" width="15.7109375" customWidth="1"/>
    <col min="4609" max="4619" width="0" hidden="1" customWidth="1"/>
    <col min="4620" max="4620" width="3.7109375" customWidth="1"/>
    <col min="4621" max="4622" width="8.7109375" customWidth="1"/>
    <col min="4623" max="4623" width="12.7109375" customWidth="1"/>
    <col min="4624" max="4625" width="15.7109375" customWidth="1"/>
    <col min="4626" max="4626" width="65.7109375" customWidth="1"/>
    <col min="4627" max="4627" width="10.7109375" customWidth="1"/>
    <col min="4628" max="4629" width="14.7109375" customWidth="1"/>
    <col min="4630" max="4630" width="10.7109375" customWidth="1"/>
    <col min="4631" max="4631" width="14.7109375" customWidth="1"/>
    <col min="4632" max="4632" width="15.7109375" customWidth="1"/>
    <col min="4633" max="4633" width="3.7109375" customWidth="1"/>
    <col min="4634" max="4636" width="0" hidden="1" customWidth="1"/>
    <col min="4637" max="4637" width="15.7109375" customWidth="1"/>
    <col min="4638" max="4640" width="0" hidden="1" customWidth="1"/>
    <col min="4641" max="4641" width="15.7109375" customWidth="1"/>
    <col min="4643" max="4643" width="1.7109375" customWidth="1"/>
    <col min="4644" max="4644" width="14.7109375" customWidth="1"/>
    <col min="4645" max="4645" width="1.7109375" customWidth="1"/>
    <col min="4646" max="4646" width="14.7109375" customWidth="1"/>
    <col min="4647" max="4648" width="15.7109375" customWidth="1"/>
    <col min="4865" max="4875" width="0" hidden="1" customWidth="1"/>
    <col min="4876" max="4876" width="3.7109375" customWidth="1"/>
    <col min="4877" max="4878" width="8.7109375" customWidth="1"/>
    <col min="4879" max="4879" width="12.7109375" customWidth="1"/>
    <col min="4880" max="4881" width="15.7109375" customWidth="1"/>
    <col min="4882" max="4882" width="65.7109375" customWidth="1"/>
    <col min="4883" max="4883" width="10.7109375" customWidth="1"/>
    <col min="4884" max="4885" width="14.7109375" customWidth="1"/>
    <col min="4886" max="4886" width="10.7109375" customWidth="1"/>
    <col min="4887" max="4887" width="14.7109375" customWidth="1"/>
    <col min="4888" max="4888" width="15.7109375" customWidth="1"/>
    <col min="4889" max="4889" width="3.7109375" customWidth="1"/>
    <col min="4890" max="4892" width="0" hidden="1" customWidth="1"/>
    <col min="4893" max="4893" width="15.7109375" customWidth="1"/>
    <col min="4894" max="4896" width="0" hidden="1" customWidth="1"/>
    <col min="4897" max="4897" width="15.7109375" customWidth="1"/>
    <col min="4899" max="4899" width="1.7109375" customWidth="1"/>
    <col min="4900" max="4900" width="14.7109375" customWidth="1"/>
    <col min="4901" max="4901" width="1.7109375" customWidth="1"/>
    <col min="4902" max="4902" width="14.7109375" customWidth="1"/>
    <col min="4903" max="4904" width="15.7109375" customWidth="1"/>
    <col min="5121" max="5131" width="0" hidden="1" customWidth="1"/>
    <col min="5132" max="5132" width="3.7109375" customWidth="1"/>
    <col min="5133" max="5134" width="8.7109375" customWidth="1"/>
    <col min="5135" max="5135" width="12.7109375" customWidth="1"/>
    <col min="5136" max="5137" width="15.7109375" customWidth="1"/>
    <col min="5138" max="5138" width="65.7109375" customWidth="1"/>
    <col min="5139" max="5139" width="10.7109375" customWidth="1"/>
    <col min="5140" max="5141" width="14.7109375" customWidth="1"/>
    <col min="5142" max="5142" width="10.7109375" customWidth="1"/>
    <col min="5143" max="5143" width="14.7109375" customWidth="1"/>
    <col min="5144" max="5144" width="15.7109375" customWidth="1"/>
    <col min="5145" max="5145" width="3.7109375" customWidth="1"/>
    <col min="5146" max="5148" width="0" hidden="1" customWidth="1"/>
    <col min="5149" max="5149" width="15.7109375" customWidth="1"/>
    <col min="5150" max="5152" width="0" hidden="1" customWidth="1"/>
    <col min="5153" max="5153" width="15.7109375" customWidth="1"/>
    <col min="5155" max="5155" width="1.7109375" customWidth="1"/>
    <col min="5156" max="5156" width="14.7109375" customWidth="1"/>
    <col min="5157" max="5157" width="1.7109375" customWidth="1"/>
    <col min="5158" max="5158" width="14.7109375" customWidth="1"/>
    <col min="5159" max="5160" width="15.7109375" customWidth="1"/>
    <col min="5377" max="5387" width="0" hidden="1" customWidth="1"/>
    <col min="5388" max="5388" width="3.7109375" customWidth="1"/>
    <col min="5389" max="5390" width="8.7109375" customWidth="1"/>
    <col min="5391" max="5391" width="12.7109375" customWidth="1"/>
    <col min="5392" max="5393" width="15.7109375" customWidth="1"/>
    <col min="5394" max="5394" width="65.7109375" customWidth="1"/>
    <col min="5395" max="5395" width="10.7109375" customWidth="1"/>
    <col min="5396" max="5397" width="14.7109375" customWidth="1"/>
    <col min="5398" max="5398" width="10.7109375" customWidth="1"/>
    <col min="5399" max="5399" width="14.7109375" customWidth="1"/>
    <col min="5400" max="5400" width="15.7109375" customWidth="1"/>
    <col min="5401" max="5401" width="3.7109375" customWidth="1"/>
    <col min="5402" max="5404" width="0" hidden="1" customWidth="1"/>
    <col min="5405" max="5405" width="15.7109375" customWidth="1"/>
    <col min="5406" max="5408" width="0" hidden="1" customWidth="1"/>
    <col min="5409" max="5409" width="15.7109375" customWidth="1"/>
    <col min="5411" max="5411" width="1.7109375" customWidth="1"/>
    <col min="5412" max="5412" width="14.7109375" customWidth="1"/>
    <col min="5413" max="5413" width="1.7109375" customWidth="1"/>
    <col min="5414" max="5414" width="14.7109375" customWidth="1"/>
    <col min="5415" max="5416" width="15.7109375" customWidth="1"/>
    <col min="5633" max="5643" width="0" hidden="1" customWidth="1"/>
    <col min="5644" max="5644" width="3.7109375" customWidth="1"/>
    <col min="5645" max="5646" width="8.7109375" customWidth="1"/>
    <col min="5647" max="5647" width="12.7109375" customWidth="1"/>
    <col min="5648" max="5649" width="15.7109375" customWidth="1"/>
    <col min="5650" max="5650" width="65.7109375" customWidth="1"/>
    <col min="5651" max="5651" width="10.7109375" customWidth="1"/>
    <col min="5652" max="5653" width="14.7109375" customWidth="1"/>
    <col min="5654" max="5654" width="10.7109375" customWidth="1"/>
    <col min="5655" max="5655" width="14.7109375" customWidth="1"/>
    <col min="5656" max="5656" width="15.7109375" customWidth="1"/>
    <col min="5657" max="5657" width="3.7109375" customWidth="1"/>
    <col min="5658" max="5660" width="0" hidden="1" customWidth="1"/>
    <col min="5661" max="5661" width="15.7109375" customWidth="1"/>
    <col min="5662" max="5664" width="0" hidden="1" customWidth="1"/>
    <col min="5665" max="5665" width="15.7109375" customWidth="1"/>
    <col min="5667" max="5667" width="1.7109375" customWidth="1"/>
    <col min="5668" max="5668" width="14.7109375" customWidth="1"/>
    <col min="5669" max="5669" width="1.7109375" customWidth="1"/>
    <col min="5670" max="5670" width="14.7109375" customWidth="1"/>
    <col min="5671" max="5672" width="15.7109375" customWidth="1"/>
    <col min="5889" max="5899" width="0" hidden="1" customWidth="1"/>
    <col min="5900" max="5900" width="3.7109375" customWidth="1"/>
    <col min="5901" max="5902" width="8.7109375" customWidth="1"/>
    <col min="5903" max="5903" width="12.7109375" customWidth="1"/>
    <col min="5904" max="5905" width="15.7109375" customWidth="1"/>
    <col min="5906" max="5906" width="65.7109375" customWidth="1"/>
    <col min="5907" max="5907" width="10.7109375" customWidth="1"/>
    <col min="5908" max="5909" width="14.7109375" customWidth="1"/>
    <col min="5910" max="5910" width="10.7109375" customWidth="1"/>
    <col min="5911" max="5911" width="14.7109375" customWidth="1"/>
    <col min="5912" max="5912" width="15.7109375" customWidth="1"/>
    <col min="5913" max="5913" width="3.7109375" customWidth="1"/>
    <col min="5914" max="5916" width="0" hidden="1" customWidth="1"/>
    <col min="5917" max="5917" width="15.7109375" customWidth="1"/>
    <col min="5918" max="5920" width="0" hidden="1" customWidth="1"/>
    <col min="5921" max="5921" width="15.7109375" customWidth="1"/>
    <col min="5923" max="5923" width="1.7109375" customWidth="1"/>
    <col min="5924" max="5924" width="14.7109375" customWidth="1"/>
    <col min="5925" max="5925" width="1.7109375" customWidth="1"/>
    <col min="5926" max="5926" width="14.7109375" customWidth="1"/>
    <col min="5927" max="5928" width="15.7109375" customWidth="1"/>
    <col min="6145" max="6155" width="0" hidden="1" customWidth="1"/>
    <col min="6156" max="6156" width="3.7109375" customWidth="1"/>
    <col min="6157" max="6158" width="8.7109375" customWidth="1"/>
    <col min="6159" max="6159" width="12.7109375" customWidth="1"/>
    <col min="6160" max="6161" width="15.7109375" customWidth="1"/>
    <col min="6162" max="6162" width="65.7109375" customWidth="1"/>
    <col min="6163" max="6163" width="10.7109375" customWidth="1"/>
    <col min="6164" max="6165" width="14.7109375" customWidth="1"/>
    <col min="6166" max="6166" width="10.7109375" customWidth="1"/>
    <col min="6167" max="6167" width="14.7109375" customWidth="1"/>
    <col min="6168" max="6168" width="15.7109375" customWidth="1"/>
    <col min="6169" max="6169" width="3.7109375" customWidth="1"/>
    <col min="6170" max="6172" width="0" hidden="1" customWidth="1"/>
    <col min="6173" max="6173" width="15.7109375" customWidth="1"/>
    <col min="6174" max="6176" width="0" hidden="1" customWidth="1"/>
    <col min="6177" max="6177" width="15.7109375" customWidth="1"/>
    <col min="6179" max="6179" width="1.7109375" customWidth="1"/>
    <col min="6180" max="6180" width="14.7109375" customWidth="1"/>
    <col min="6181" max="6181" width="1.7109375" customWidth="1"/>
    <col min="6182" max="6182" width="14.7109375" customWidth="1"/>
    <col min="6183" max="6184" width="15.7109375" customWidth="1"/>
    <col min="6401" max="6411" width="0" hidden="1" customWidth="1"/>
    <col min="6412" max="6412" width="3.7109375" customWidth="1"/>
    <col min="6413" max="6414" width="8.7109375" customWidth="1"/>
    <col min="6415" max="6415" width="12.7109375" customWidth="1"/>
    <col min="6416" max="6417" width="15.7109375" customWidth="1"/>
    <col min="6418" max="6418" width="65.7109375" customWidth="1"/>
    <col min="6419" max="6419" width="10.7109375" customWidth="1"/>
    <col min="6420" max="6421" width="14.7109375" customWidth="1"/>
    <col min="6422" max="6422" width="10.7109375" customWidth="1"/>
    <col min="6423" max="6423" width="14.7109375" customWidth="1"/>
    <col min="6424" max="6424" width="15.7109375" customWidth="1"/>
    <col min="6425" max="6425" width="3.7109375" customWidth="1"/>
    <col min="6426" max="6428" width="0" hidden="1" customWidth="1"/>
    <col min="6429" max="6429" width="15.7109375" customWidth="1"/>
    <col min="6430" max="6432" width="0" hidden="1" customWidth="1"/>
    <col min="6433" max="6433" width="15.7109375" customWidth="1"/>
    <col min="6435" max="6435" width="1.7109375" customWidth="1"/>
    <col min="6436" max="6436" width="14.7109375" customWidth="1"/>
    <col min="6437" max="6437" width="1.7109375" customWidth="1"/>
    <col min="6438" max="6438" width="14.7109375" customWidth="1"/>
    <col min="6439" max="6440" width="15.7109375" customWidth="1"/>
    <col min="6657" max="6667" width="0" hidden="1" customWidth="1"/>
    <col min="6668" max="6668" width="3.7109375" customWidth="1"/>
    <col min="6669" max="6670" width="8.7109375" customWidth="1"/>
    <col min="6671" max="6671" width="12.7109375" customWidth="1"/>
    <col min="6672" max="6673" width="15.7109375" customWidth="1"/>
    <col min="6674" max="6674" width="65.7109375" customWidth="1"/>
    <col min="6675" max="6675" width="10.7109375" customWidth="1"/>
    <col min="6676" max="6677" width="14.7109375" customWidth="1"/>
    <col min="6678" max="6678" width="10.7109375" customWidth="1"/>
    <col min="6679" max="6679" width="14.7109375" customWidth="1"/>
    <col min="6680" max="6680" width="15.7109375" customWidth="1"/>
    <col min="6681" max="6681" width="3.7109375" customWidth="1"/>
    <col min="6682" max="6684" width="0" hidden="1" customWidth="1"/>
    <col min="6685" max="6685" width="15.7109375" customWidth="1"/>
    <col min="6686" max="6688" width="0" hidden="1" customWidth="1"/>
    <col min="6689" max="6689" width="15.7109375" customWidth="1"/>
    <col min="6691" max="6691" width="1.7109375" customWidth="1"/>
    <col min="6692" max="6692" width="14.7109375" customWidth="1"/>
    <col min="6693" max="6693" width="1.7109375" customWidth="1"/>
    <col min="6694" max="6694" width="14.7109375" customWidth="1"/>
    <col min="6695" max="6696" width="15.7109375" customWidth="1"/>
    <col min="6913" max="6923" width="0" hidden="1" customWidth="1"/>
    <col min="6924" max="6924" width="3.7109375" customWidth="1"/>
    <col min="6925" max="6926" width="8.7109375" customWidth="1"/>
    <col min="6927" max="6927" width="12.7109375" customWidth="1"/>
    <col min="6928" max="6929" width="15.7109375" customWidth="1"/>
    <col min="6930" max="6930" width="65.7109375" customWidth="1"/>
    <col min="6931" max="6931" width="10.7109375" customWidth="1"/>
    <col min="6932" max="6933" width="14.7109375" customWidth="1"/>
    <col min="6934" max="6934" width="10.7109375" customWidth="1"/>
    <col min="6935" max="6935" width="14.7109375" customWidth="1"/>
    <col min="6936" max="6936" width="15.7109375" customWidth="1"/>
    <col min="6937" max="6937" width="3.7109375" customWidth="1"/>
    <col min="6938" max="6940" width="0" hidden="1" customWidth="1"/>
    <col min="6941" max="6941" width="15.7109375" customWidth="1"/>
    <col min="6942" max="6944" width="0" hidden="1" customWidth="1"/>
    <col min="6945" max="6945" width="15.7109375" customWidth="1"/>
    <col min="6947" max="6947" width="1.7109375" customWidth="1"/>
    <col min="6948" max="6948" width="14.7109375" customWidth="1"/>
    <col min="6949" max="6949" width="1.7109375" customWidth="1"/>
    <col min="6950" max="6950" width="14.7109375" customWidth="1"/>
    <col min="6951" max="6952" width="15.7109375" customWidth="1"/>
    <col min="7169" max="7179" width="0" hidden="1" customWidth="1"/>
    <col min="7180" max="7180" width="3.7109375" customWidth="1"/>
    <col min="7181" max="7182" width="8.7109375" customWidth="1"/>
    <col min="7183" max="7183" width="12.7109375" customWidth="1"/>
    <col min="7184" max="7185" width="15.7109375" customWidth="1"/>
    <col min="7186" max="7186" width="65.7109375" customWidth="1"/>
    <col min="7187" max="7187" width="10.7109375" customWidth="1"/>
    <col min="7188" max="7189" width="14.7109375" customWidth="1"/>
    <col min="7190" max="7190" width="10.7109375" customWidth="1"/>
    <col min="7191" max="7191" width="14.7109375" customWidth="1"/>
    <col min="7192" max="7192" width="15.7109375" customWidth="1"/>
    <col min="7193" max="7193" width="3.7109375" customWidth="1"/>
    <col min="7194" max="7196" width="0" hidden="1" customWidth="1"/>
    <col min="7197" max="7197" width="15.7109375" customWidth="1"/>
    <col min="7198" max="7200" width="0" hidden="1" customWidth="1"/>
    <col min="7201" max="7201" width="15.7109375" customWidth="1"/>
    <col min="7203" max="7203" width="1.7109375" customWidth="1"/>
    <col min="7204" max="7204" width="14.7109375" customWidth="1"/>
    <col min="7205" max="7205" width="1.7109375" customWidth="1"/>
    <col min="7206" max="7206" width="14.7109375" customWidth="1"/>
    <col min="7207" max="7208" width="15.7109375" customWidth="1"/>
    <col min="7425" max="7435" width="0" hidden="1" customWidth="1"/>
    <col min="7436" max="7436" width="3.7109375" customWidth="1"/>
    <col min="7437" max="7438" width="8.7109375" customWidth="1"/>
    <col min="7439" max="7439" width="12.7109375" customWidth="1"/>
    <col min="7440" max="7441" width="15.7109375" customWidth="1"/>
    <col min="7442" max="7442" width="65.7109375" customWidth="1"/>
    <col min="7443" max="7443" width="10.7109375" customWidth="1"/>
    <col min="7444" max="7445" width="14.7109375" customWidth="1"/>
    <col min="7446" max="7446" width="10.7109375" customWidth="1"/>
    <col min="7447" max="7447" width="14.7109375" customWidth="1"/>
    <col min="7448" max="7448" width="15.7109375" customWidth="1"/>
    <col min="7449" max="7449" width="3.7109375" customWidth="1"/>
    <col min="7450" max="7452" width="0" hidden="1" customWidth="1"/>
    <col min="7453" max="7453" width="15.7109375" customWidth="1"/>
    <col min="7454" max="7456" width="0" hidden="1" customWidth="1"/>
    <col min="7457" max="7457" width="15.7109375" customWidth="1"/>
    <col min="7459" max="7459" width="1.7109375" customWidth="1"/>
    <col min="7460" max="7460" width="14.7109375" customWidth="1"/>
    <col min="7461" max="7461" width="1.7109375" customWidth="1"/>
    <col min="7462" max="7462" width="14.7109375" customWidth="1"/>
    <col min="7463" max="7464" width="15.7109375" customWidth="1"/>
    <col min="7681" max="7691" width="0" hidden="1" customWidth="1"/>
    <col min="7692" max="7692" width="3.7109375" customWidth="1"/>
    <col min="7693" max="7694" width="8.7109375" customWidth="1"/>
    <col min="7695" max="7695" width="12.7109375" customWidth="1"/>
    <col min="7696" max="7697" width="15.7109375" customWidth="1"/>
    <col min="7698" max="7698" width="65.7109375" customWidth="1"/>
    <col min="7699" max="7699" width="10.7109375" customWidth="1"/>
    <col min="7700" max="7701" width="14.7109375" customWidth="1"/>
    <col min="7702" max="7702" width="10.7109375" customWidth="1"/>
    <col min="7703" max="7703" width="14.7109375" customWidth="1"/>
    <col min="7704" max="7704" width="15.7109375" customWidth="1"/>
    <col min="7705" max="7705" width="3.7109375" customWidth="1"/>
    <col min="7706" max="7708" width="0" hidden="1" customWidth="1"/>
    <col min="7709" max="7709" width="15.7109375" customWidth="1"/>
    <col min="7710" max="7712" width="0" hidden="1" customWidth="1"/>
    <col min="7713" max="7713" width="15.7109375" customWidth="1"/>
    <col min="7715" max="7715" width="1.7109375" customWidth="1"/>
    <col min="7716" max="7716" width="14.7109375" customWidth="1"/>
    <col min="7717" max="7717" width="1.7109375" customWidth="1"/>
    <col min="7718" max="7718" width="14.7109375" customWidth="1"/>
    <col min="7719" max="7720" width="15.7109375" customWidth="1"/>
    <col min="7937" max="7947" width="0" hidden="1" customWidth="1"/>
    <col min="7948" max="7948" width="3.7109375" customWidth="1"/>
    <col min="7949" max="7950" width="8.7109375" customWidth="1"/>
    <col min="7951" max="7951" width="12.7109375" customWidth="1"/>
    <col min="7952" max="7953" width="15.7109375" customWidth="1"/>
    <col min="7954" max="7954" width="65.7109375" customWidth="1"/>
    <col min="7955" max="7955" width="10.7109375" customWidth="1"/>
    <col min="7956" max="7957" width="14.7109375" customWidth="1"/>
    <col min="7958" max="7958" width="10.7109375" customWidth="1"/>
    <col min="7959" max="7959" width="14.7109375" customWidth="1"/>
    <col min="7960" max="7960" width="15.7109375" customWidth="1"/>
    <col min="7961" max="7961" width="3.7109375" customWidth="1"/>
    <col min="7962" max="7964" width="0" hidden="1" customWidth="1"/>
    <col min="7965" max="7965" width="15.7109375" customWidth="1"/>
    <col min="7966" max="7968" width="0" hidden="1" customWidth="1"/>
    <col min="7969" max="7969" width="15.7109375" customWidth="1"/>
    <col min="7971" max="7971" width="1.7109375" customWidth="1"/>
    <col min="7972" max="7972" width="14.7109375" customWidth="1"/>
    <col min="7973" max="7973" width="1.7109375" customWidth="1"/>
    <col min="7974" max="7974" width="14.7109375" customWidth="1"/>
    <col min="7975" max="7976" width="15.7109375" customWidth="1"/>
    <col min="8193" max="8203" width="0" hidden="1" customWidth="1"/>
    <col min="8204" max="8204" width="3.7109375" customWidth="1"/>
    <col min="8205" max="8206" width="8.7109375" customWidth="1"/>
    <col min="8207" max="8207" width="12.7109375" customWidth="1"/>
    <col min="8208" max="8209" width="15.7109375" customWidth="1"/>
    <col min="8210" max="8210" width="65.7109375" customWidth="1"/>
    <col min="8211" max="8211" width="10.7109375" customWidth="1"/>
    <col min="8212" max="8213" width="14.7109375" customWidth="1"/>
    <col min="8214" max="8214" width="10.7109375" customWidth="1"/>
    <col min="8215" max="8215" width="14.7109375" customWidth="1"/>
    <col min="8216" max="8216" width="15.7109375" customWidth="1"/>
    <col min="8217" max="8217" width="3.7109375" customWidth="1"/>
    <col min="8218" max="8220" width="0" hidden="1" customWidth="1"/>
    <col min="8221" max="8221" width="15.7109375" customWidth="1"/>
    <col min="8222" max="8224" width="0" hidden="1" customWidth="1"/>
    <col min="8225" max="8225" width="15.7109375" customWidth="1"/>
    <col min="8227" max="8227" width="1.7109375" customWidth="1"/>
    <col min="8228" max="8228" width="14.7109375" customWidth="1"/>
    <col min="8229" max="8229" width="1.7109375" customWidth="1"/>
    <col min="8230" max="8230" width="14.7109375" customWidth="1"/>
    <col min="8231" max="8232" width="15.7109375" customWidth="1"/>
    <col min="8449" max="8459" width="0" hidden="1" customWidth="1"/>
    <col min="8460" max="8460" width="3.7109375" customWidth="1"/>
    <col min="8461" max="8462" width="8.7109375" customWidth="1"/>
    <col min="8463" max="8463" width="12.7109375" customWidth="1"/>
    <col min="8464" max="8465" width="15.7109375" customWidth="1"/>
    <col min="8466" max="8466" width="65.7109375" customWidth="1"/>
    <col min="8467" max="8467" width="10.7109375" customWidth="1"/>
    <col min="8468" max="8469" width="14.7109375" customWidth="1"/>
    <col min="8470" max="8470" width="10.7109375" customWidth="1"/>
    <col min="8471" max="8471" width="14.7109375" customWidth="1"/>
    <col min="8472" max="8472" width="15.7109375" customWidth="1"/>
    <col min="8473" max="8473" width="3.7109375" customWidth="1"/>
    <col min="8474" max="8476" width="0" hidden="1" customWidth="1"/>
    <col min="8477" max="8477" width="15.7109375" customWidth="1"/>
    <col min="8478" max="8480" width="0" hidden="1" customWidth="1"/>
    <col min="8481" max="8481" width="15.7109375" customWidth="1"/>
    <col min="8483" max="8483" width="1.7109375" customWidth="1"/>
    <col min="8484" max="8484" width="14.7109375" customWidth="1"/>
    <col min="8485" max="8485" width="1.7109375" customWidth="1"/>
    <col min="8486" max="8486" width="14.7109375" customWidth="1"/>
    <col min="8487" max="8488" width="15.7109375" customWidth="1"/>
    <col min="8705" max="8715" width="0" hidden="1" customWidth="1"/>
    <col min="8716" max="8716" width="3.7109375" customWidth="1"/>
    <col min="8717" max="8718" width="8.7109375" customWidth="1"/>
    <col min="8719" max="8719" width="12.7109375" customWidth="1"/>
    <col min="8720" max="8721" width="15.7109375" customWidth="1"/>
    <col min="8722" max="8722" width="65.7109375" customWidth="1"/>
    <col min="8723" max="8723" width="10.7109375" customWidth="1"/>
    <col min="8724" max="8725" width="14.7109375" customWidth="1"/>
    <col min="8726" max="8726" width="10.7109375" customWidth="1"/>
    <col min="8727" max="8727" width="14.7109375" customWidth="1"/>
    <col min="8728" max="8728" width="15.7109375" customWidth="1"/>
    <col min="8729" max="8729" width="3.7109375" customWidth="1"/>
    <col min="8730" max="8732" width="0" hidden="1" customWidth="1"/>
    <col min="8733" max="8733" width="15.7109375" customWidth="1"/>
    <col min="8734" max="8736" width="0" hidden="1" customWidth="1"/>
    <col min="8737" max="8737" width="15.7109375" customWidth="1"/>
    <col min="8739" max="8739" width="1.7109375" customWidth="1"/>
    <col min="8740" max="8740" width="14.7109375" customWidth="1"/>
    <col min="8741" max="8741" width="1.7109375" customWidth="1"/>
    <col min="8742" max="8742" width="14.7109375" customWidth="1"/>
    <col min="8743" max="8744" width="15.7109375" customWidth="1"/>
    <col min="8961" max="8971" width="0" hidden="1" customWidth="1"/>
    <col min="8972" max="8972" width="3.7109375" customWidth="1"/>
    <col min="8973" max="8974" width="8.7109375" customWidth="1"/>
    <col min="8975" max="8975" width="12.7109375" customWidth="1"/>
    <col min="8976" max="8977" width="15.7109375" customWidth="1"/>
    <col min="8978" max="8978" width="65.7109375" customWidth="1"/>
    <col min="8979" max="8979" width="10.7109375" customWidth="1"/>
    <col min="8980" max="8981" width="14.7109375" customWidth="1"/>
    <col min="8982" max="8982" width="10.7109375" customWidth="1"/>
    <col min="8983" max="8983" width="14.7109375" customWidth="1"/>
    <col min="8984" max="8984" width="15.7109375" customWidth="1"/>
    <col min="8985" max="8985" width="3.7109375" customWidth="1"/>
    <col min="8986" max="8988" width="0" hidden="1" customWidth="1"/>
    <col min="8989" max="8989" width="15.7109375" customWidth="1"/>
    <col min="8990" max="8992" width="0" hidden="1" customWidth="1"/>
    <col min="8993" max="8993" width="15.7109375" customWidth="1"/>
    <col min="8995" max="8995" width="1.7109375" customWidth="1"/>
    <col min="8996" max="8996" width="14.7109375" customWidth="1"/>
    <col min="8997" max="8997" width="1.7109375" customWidth="1"/>
    <col min="8998" max="8998" width="14.7109375" customWidth="1"/>
    <col min="8999" max="9000" width="15.7109375" customWidth="1"/>
    <col min="9217" max="9227" width="0" hidden="1" customWidth="1"/>
    <col min="9228" max="9228" width="3.7109375" customWidth="1"/>
    <col min="9229" max="9230" width="8.7109375" customWidth="1"/>
    <col min="9231" max="9231" width="12.7109375" customWidth="1"/>
    <col min="9232" max="9233" width="15.7109375" customWidth="1"/>
    <col min="9234" max="9234" width="65.7109375" customWidth="1"/>
    <col min="9235" max="9235" width="10.7109375" customWidth="1"/>
    <col min="9236" max="9237" width="14.7109375" customWidth="1"/>
    <col min="9238" max="9238" width="10.7109375" customWidth="1"/>
    <col min="9239" max="9239" width="14.7109375" customWidth="1"/>
    <col min="9240" max="9240" width="15.7109375" customWidth="1"/>
    <col min="9241" max="9241" width="3.7109375" customWidth="1"/>
    <col min="9242" max="9244" width="0" hidden="1" customWidth="1"/>
    <col min="9245" max="9245" width="15.7109375" customWidth="1"/>
    <col min="9246" max="9248" width="0" hidden="1" customWidth="1"/>
    <col min="9249" max="9249" width="15.7109375" customWidth="1"/>
    <col min="9251" max="9251" width="1.7109375" customWidth="1"/>
    <col min="9252" max="9252" width="14.7109375" customWidth="1"/>
    <col min="9253" max="9253" width="1.7109375" customWidth="1"/>
    <col min="9254" max="9254" width="14.7109375" customWidth="1"/>
    <col min="9255" max="9256" width="15.7109375" customWidth="1"/>
    <col min="9473" max="9483" width="0" hidden="1" customWidth="1"/>
    <col min="9484" max="9484" width="3.7109375" customWidth="1"/>
    <col min="9485" max="9486" width="8.7109375" customWidth="1"/>
    <col min="9487" max="9487" width="12.7109375" customWidth="1"/>
    <col min="9488" max="9489" width="15.7109375" customWidth="1"/>
    <col min="9490" max="9490" width="65.7109375" customWidth="1"/>
    <col min="9491" max="9491" width="10.7109375" customWidth="1"/>
    <col min="9492" max="9493" width="14.7109375" customWidth="1"/>
    <col min="9494" max="9494" width="10.7109375" customWidth="1"/>
    <col min="9495" max="9495" width="14.7109375" customWidth="1"/>
    <col min="9496" max="9496" width="15.7109375" customWidth="1"/>
    <col min="9497" max="9497" width="3.7109375" customWidth="1"/>
    <col min="9498" max="9500" width="0" hidden="1" customWidth="1"/>
    <col min="9501" max="9501" width="15.7109375" customWidth="1"/>
    <col min="9502" max="9504" width="0" hidden="1" customWidth="1"/>
    <col min="9505" max="9505" width="15.7109375" customWidth="1"/>
    <col min="9507" max="9507" width="1.7109375" customWidth="1"/>
    <col min="9508" max="9508" width="14.7109375" customWidth="1"/>
    <col min="9509" max="9509" width="1.7109375" customWidth="1"/>
    <col min="9510" max="9510" width="14.7109375" customWidth="1"/>
    <col min="9511" max="9512" width="15.7109375" customWidth="1"/>
    <col min="9729" max="9739" width="0" hidden="1" customWidth="1"/>
    <col min="9740" max="9740" width="3.7109375" customWidth="1"/>
    <col min="9741" max="9742" width="8.7109375" customWidth="1"/>
    <col min="9743" max="9743" width="12.7109375" customWidth="1"/>
    <col min="9744" max="9745" width="15.7109375" customWidth="1"/>
    <col min="9746" max="9746" width="65.7109375" customWidth="1"/>
    <col min="9747" max="9747" width="10.7109375" customWidth="1"/>
    <col min="9748" max="9749" width="14.7109375" customWidth="1"/>
    <col min="9750" max="9750" width="10.7109375" customWidth="1"/>
    <col min="9751" max="9751" width="14.7109375" customWidth="1"/>
    <col min="9752" max="9752" width="15.7109375" customWidth="1"/>
    <col min="9753" max="9753" width="3.7109375" customWidth="1"/>
    <col min="9754" max="9756" width="0" hidden="1" customWidth="1"/>
    <col min="9757" max="9757" width="15.7109375" customWidth="1"/>
    <col min="9758" max="9760" width="0" hidden="1" customWidth="1"/>
    <col min="9761" max="9761" width="15.7109375" customWidth="1"/>
    <col min="9763" max="9763" width="1.7109375" customWidth="1"/>
    <col min="9764" max="9764" width="14.7109375" customWidth="1"/>
    <col min="9765" max="9765" width="1.7109375" customWidth="1"/>
    <col min="9766" max="9766" width="14.7109375" customWidth="1"/>
    <col min="9767" max="9768" width="15.7109375" customWidth="1"/>
    <col min="9985" max="9995" width="0" hidden="1" customWidth="1"/>
    <col min="9996" max="9996" width="3.7109375" customWidth="1"/>
    <col min="9997" max="9998" width="8.7109375" customWidth="1"/>
    <col min="9999" max="9999" width="12.7109375" customWidth="1"/>
    <col min="10000" max="10001" width="15.7109375" customWidth="1"/>
    <col min="10002" max="10002" width="65.7109375" customWidth="1"/>
    <col min="10003" max="10003" width="10.7109375" customWidth="1"/>
    <col min="10004" max="10005" width="14.7109375" customWidth="1"/>
    <col min="10006" max="10006" width="10.7109375" customWidth="1"/>
    <col min="10007" max="10007" width="14.7109375" customWidth="1"/>
    <col min="10008" max="10008" width="15.7109375" customWidth="1"/>
    <col min="10009" max="10009" width="3.7109375" customWidth="1"/>
    <col min="10010" max="10012" width="0" hidden="1" customWidth="1"/>
    <col min="10013" max="10013" width="15.7109375" customWidth="1"/>
    <col min="10014" max="10016" width="0" hidden="1" customWidth="1"/>
    <col min="10017" max="10017" width="15.7109375" customWidth="1"/>
    <col min="10019" max="10019" width="1.7109375" customWidth="1"/>
    <col min="10020" max="10020" width="14.7109375" customWidth="1"/>
    <col min="10021" max="10021" width="1.7109375" customWidth="1"/>
    <col min="10022" max="10022" width="14.7109375" customWidth="1"/>
    <col min="10023" max="10024" width="15.7109375" customWidth="1"/>
    <col min="10241" max="10251" width="0" hidden="1" customWidth="1"/>
    <col min="10252" max="10252" width="3.7109375" customWidth="1"/>
    <col min="10253" max="10254" width="8.7109375" customWidth="1"/>
    <col min="10255" max="10255" width="12.7109375" customWidth="1"/>
    <col min="10256" max="10257" width="15.7109375" customWidth="1"/>
    <col min="10258" max="10258" width="65.7109375" customWidth="1"/>
    <col min="10259" max="10259" width="10.7109375" customWidth="1"/>
    <col min="10260" max="10261" width="14.7109375" customWidth="1"/>
    <col min="10262" max="10262" width="10.7109375" customWidth="1"/>
    <col min="10263" max="10263" width="14.7109375" customWidth="1"/>
    <col min="10264" max="10264" width="15.7109375" customWidth="1"/>
    <col min="10265" max="10265" width="3.7109375" customWidth="1"/>
    <col min="10266" max="10268" width="0" hidden="1" customWidth="1"/>
    <col min="10269" max="10269" width="15.7109375" customWidth="1"/>
    <col min="10270" max="10272" width="0" hidden="1" customWidth="1"/>
    <col min="10273" max="10273" width="15.7109375" customWidth="1"/>
    <col min="10275" max="10275" width="1.7109375" customWidth="1"/>
    <col min="10276" max="10276" width="14.7109375" customWidth="1"/>
    <col min="10277" max="10277" width="1.7109375" customWidth="1"/>
    <col min="10278" max="10278" width="14.7109375" customWidth="1"/>
    <col min="10279" max="10280" width="15.7109375" customWidth="1"/>
    <col min="10497" max="10507" width="0" hidden="1" customWidth="1"/>
    <col min="10508" max="10508" width="3.7109375" customWidth="1"/>
    <col min="10509" max="10510" width="8.7109375" customWidth="1"/>
    <col min="10511" max="10511" width="12.7109375" customWidth="1"/>
    <col min="10512" max="10513" width="15.7109375" customWidth="1"/>
    <col min="10514" max="10514" width="65.7109375" customWidth="1"/>
    <col min="10515" max="10515" width="10.7109375" customWidth="1"/>
    <col min="10516" max="10517" width="14.7109375" customWidth="1"/>
    <col min="10518" max="10518" width="10.7109375" customWidth="1"/>
    <col min="10519" max="10519" width="14.7109375" customWidth="1"/>
    <col min="10520" max="10520" width="15.7109375" customWidth="1"/>
    <col min="10521" max="10521" width="3.7109375" customWidth="1"/>
    <col min="10522" max="10524" width="0" hidden="1" customWidth="1"/>
    <col min="10525" max="10525" width="15.7109375" customWidth="1"/>
    <col min="10526" max="10528" width="0" hidden="1" customWidth="1"/>
    <col min="10529" max="10529" width="15.7109375" customWidth="1"/>
    <col min="10531" max="10531" width="1.7109375" customWidth="1"/>
    <col min="10532" max="10532" width="14.7109375" customWidth="1"/>
    <col min="10533" max="10533" width="1.7109375" customWidth="1"/>
    <col min="10534" max="10534" width="14.7109375" customWidth="1"/>
    <col min="10535" max="10536" width="15.7109375" customWidth="1"/>
    <col min="10753" max="10763" width="0" hidden="1" customWidth="1"/>
    <col min="10764" max="10764" width="3.7109375" customWidth="1"/>
    <col min="10765" max="10766" width="8.7109375" customWidth="1"/>
    <col min="10767" max="10767" width="12.7109375" customWidth="1"/>
    <col min="10768" max="10769" width="15.7109375" customWidth="1"/>
    <col min="10770" max="10770" width="65.7109375" customWidth="1"/>
    <col min="10771" max="10771" width="10.7109375" customWidth="1"/>
    <col min="10772" max="10773" width="14.7109375" customWidth="1"/>
    <col min="10774" max="10774" width="10.7109375" customWidth="1"/>
    <col min="10775" max="10775" width="14.7109375" customWidth="1"/>
    <col min="10776" max="10776" width="15.7109375" customWidth="1"/>
    <col min="10777" max="10777" width="3.7109375" customWidth="1"/>
    <col min="10778" max="10780" width="0" hidden="1" customWidth="1"/>
    <col min="10781" max="10781" width="15.7109375" customWidth="1"/>
    <col min="10782" max="10784" width="0" hidden="1" customWidth="1"/>
    <col min="10785" max="10785" width="15.7109375" customWidth="1"/>
    <col min="10787" max="10787" width="1.7109375" customWidth="1"/>
    <col min="10788" max="10788" width="14.7109375" customWidth="1"/>
    <col min="10789" max="10789" width="1.7109375" customWidth="1"/>
    <col min="10790" max="10790" width="14.7109375" customWidth="1"/>
    <col min="10791" max="10792" width="15.7109375" customWidth="1"/>
    <col min="11009" max="11019" width="0" hidden="1" customWidth="1"/>
    <col min="11020" max="11020" width="3.7109375" customWidth="1"/>
    <col min="11021" max="11022" width="8.7109375" customWidth="1"/>
    <col min="11023" max="11023" width="12.7109375" customWidth="1"/>
    <col min="11024" max="11025" width="15.7109375" customWidth="1"/>
    <col min="11026" max="11026" width="65.7109375" customWidth="1"/>
    <col min="11027" max="11027" width="10.7109375" customWidth="1"/>
    <col min="11028" max="11029" width="14.7109375" customWidth="1"/>
    <col min="11030" max="11030" width="10.7109375" customWidth="1"/>
    <col min="11031" max="11031" width="14.7109375" customWidth="1"/>
    <col min="11032" max="11032" width="15.7109375" customWidth="1"/>
    <col min="11033" max="11033" width="3.7109375" customWidth="1"/>
    <col min="11034" max="11036" width="0" hidden="1" customWidth="1"/>
    <col min="11037" max="11037" width="15.7109375" customWidth="1"/>
    <col min="11038" max="11040" width="0" hidden="1" customWidth="1"/>
    <col min="11041" max="11041" width="15.7109375" customWidth="1"/>
    <col min="11043" max="11043" width="1.7109375" customWidth="1"/>
    <col min="11044" max="11044" width="14.7109375" customWidth="1"/>
    <col min="11045" max="11045" width="1.7109375" customWidth="1"/>
    <col min="11046" max="11046" width="14.7109375" customWidth="1"/>
    <col min="11047" max="11048" width="15.7109375" customWidth="1"/>
    <col min="11265" max="11275" width="0" hidden="1" customWidth="1"/>
    <col min="11276" max="11276" width="3.7109375" customWidth="1"/>
    <col min="11277" max="11278" width="8.7109375" customWidth="1"/>
    <col min="11279" max="11279" width="12.7109375" customWidth="1"/>
    <col min="11280" max="11281" width="15.7109375" customWidth="1"/>
    <col min="11282" max="11282" width="65.7109375" customWidth="1"/>
    <col min="11283" max="11283" width="10.7109375" customWidth="1"/>
    <col min="11284" max="11285" width="14.7109375" customWidth="1"/>
    <col min="11286" max="11286" width="10.7109375" customWidth="1"/>
    <col min="11287" max="11287" width="14.7109375" customWidth="1"/>
    <col min="11288" max="11288" width="15.7109375" customWidth="1"/>
    <col min="11289" max="11289" width="3.7109375" customWidth="1"/>
    <col min="11290" max="11292" width="0" hidden="1" customWidth="1"/>
    <col min="11293" max="11293" width="15.7109375" customWidth="1"/>
    <col min="11294" max="11296" width="0" hidden="1" customWidth="1"/>
    <col min="11297" max="11297" width="15.7109375" customWidth="1"/>
    <col min="11299" max="11299" width="1.7109375" customWidth="1"/>
    <col min="11300" max="11300" width="14.7109375" customWidth="1"/>
    <col min="11301" max="11301" width="1.7109375" customWidth="1"/>
    <col min="11302" max="11302" width="14.7109375" customWidth="1"/>
    <col min="11303" max="11304" width="15.7109375" customWidth="1"/>
    <col min="11521" max="11531" width="0" hidden="1" customWidth="1"/>
    <col min="11532" max="11532" width="3.7109375" customWidth="1"/>
    <col min="11533" max="11534" width="8.7109375" customWidth="1"/>
    <col min="11535" max="11535" width="12.7109375" customWidth="1"/>
    <col min="11536" max="11537" width="15.7109375" customWidth="1"/>
    <col min="11538" max="11538" width="65.7109375" customWidth="1"/>
    <col min="11539" max="11539" width="10.7109375" customWidth="1"/>
    <col min="11540" max="11541" width="14.7109375" customWidth="1"/>
    <col min="11542" max="11542" width="10.7109375" customWidth="1"/>
    <col min="11543" max="11543" width="14.7109375" customWidth="1"/>
    <col min="11544" max="11544" width="15.7109375" customWidth="1"/>
    <col min="11545" max="11545" width="3.7109375" customWidth="1"/>
    <col min="11546" max="11548" width="0" hidden="1" customWidth="1"/>
    <col min="11549" max="11549" width="15.7109375" customWidth="1"/>
    <col min="11550" max="11552" width="0" hidden="1" customWidth="1"/>
    <col min="11553" max="11553" width="15.7109375" customWidth="1"/>
    <col min="11555" max="11555" width="1.7109375" customWidth="1"/>
    <col min="11556" max="11556" width="14.7109375" customWidth="1"/>
    <col min="11557" max="11557" width="1.7109375" customWidth="1"/>
    <col min="11558" max="11558" width="14.7109375" customWidth="1"/>
    <col min="11559" max="11560" width="15.7109375" customWidth="1"/>
    <col min="11777" max="11787" width="0" hidden="1" customWidth="1"/>
    <col min="11788" max="11788" width="3.7109375" customWidth="1"/>
    <col min="11789" max="11790" width="8.7109375" customWidth="1"/>
    <col min="11791" max="11791" width="12.7109375" customWidth="1"/>
    <col min="11792" max="11793" width="15.7109375" customWidth="1"/>
    <col min="11794" max="11794" width="65.7109375" customWidth="1"/>
    <col min="11795" max="11795" width="10.7109375" customWidth="1"/>
    <col min="11796" max="11797" width="14.7109375" customWidth="1"/>
    <col min="11798" max="11798" width="10.7109375" customWidth="1"/>
    <col min="11799" max="11799" width="14.7109375" customWidth="1"/>
    <col min="11800" max="11800" width="15.7109375" customWidth="1"/>
    <col min="11801" max="11801" width="3.7109375" customWidth="1"/>
    <col min="11802" max="11804" width="0" hidden="1" customWidth="1"/>
    <col min="11805" max="11805" width="15.7109375" customWidth="1"/>
    <col min="11806" max="11808" width="0" hidden="1" customWidth="1"/>
    <col min="11809" max="11809" width="15.7109375" customWidth="1"/>
    <col min="11811" max="11811" width="1.7109375" customWidth="1"/>
    <col min="11812" max="11812" width="14.7109375" customWidth="1"/>
    <col min="11813" max="11813" width="1.7109375" customWidth="1"/>
    <col min="11814" max="11814" width="14.7109375" customWidth="1"/>
    <col min="11815" max="11816" width="15.7109375" customWidth="1"/>
    <col min="12033" max="12043" width="0" hidden="1" customWidth="1"/>
    <col min="12044" max="12044" width="3.7109375" customWidth="1"/>
    <col min="12045" max="12046" width="8.7109375" customWidth="1"/>
    <col min="12047" max="12047" width="12.7109375" customWidth="1"/>
    <col min="12048" max="12049" width="15.7109375" customWidth="1"/>
    <col min="12050" max="12050" width="65.7109375" customWidth="1"/>
    <col min="12051" max="12051" width="10.7109375" customWidth="1"/>
    <col min="12052" max="12053" width="14.7109375" customWidth="1"/>
    <col min="12054" max="12054" width="10.7109375" customWidth="1"/>
    <col min="12055" max="12055" width="14.7109375" customWidth="1"/>
    <col min="12056" max="12056" width="15.7109375" customWidth="1"/>
    <col min="12057" max="12057" width="3.7109375" customWidth="1"/>
    <col min="12058" max="12060" width="0" hidden="1" customWidth="1"/>
    <col min="12061" max="12061" width="15.7109375" customWidth="1"/>
    <col min="12062" max="12064" width="0" hidden="1" customWidth="1"/>
    <col min="12065" max="12065" width="15.7109375" customWidth="1"/>
    <col min="12067" max="12067" width="1.7109375" customWidth="1"/>
    <col min="12068" max="12068" width="14.7109375" customWidth="1"/>
    <col min="12069" max="12069" width="1.7109375" customWidth="1"/>
    <col min="12070" max="12070" width="14.7109375" customWidth="1"/>
    <col min="12071" max="12072" width="15.7109375" customWidth="1"/>
    <col min="12289" max="12299" width="0" hidden="1" customWidth="1"/>
    <col min="12300" max="12300" width="3.7109375" customWidth="1"/>
    <col min="12301" max="12302" width="8.7109375" customWidth="1"/>
    <col min="12303" max="12303" width="12.7109375" customWidth="1"/>
    <col min="12304" max="12305" width="15.7109375" customWidth="1"/>
    <col min="12306" max="12306" width="65.7109375" customWidth="1"/>
    <col min="12307" max="12307" width="10.7109375" customWidth="1"/>
    <col min="12308" max="12309" width="14.7109375" customWidth="1"/>
    <col min="12310" max="12310" width="10.7109375" customWidth="1"/>
    <col min="12311" max="12311" width="14.7109375" customWidth="1"/>
    <col min="12312" max="12312" width="15.7109375" customWidth="1"/>
    <col min="12313" max="12313" width="3.7109375" customWidth="1"/>
    <col min="12314" max="12316" width="0" hidden="1" customWidth="1"/>
    <col min="12317" max="12317" width="15.7109375" customWidth="1"/>
    <col min="12318" max="12320" width="0" hidden="1" customWidth="1"/>
    <col min="12321" max="12321" width="15.7109375" customWidth="1"/>
    <col min="12323" max="12323" width="1.7109375" customWidth="1"/>
    <col min="12324" max="12324" width="14.7109375" customWidth="1"/>
    <col min="12325" max="12325" width="1.7109375" customWidth="1"/>
    <col min="12326" max="12326" width="14.7109375" customWidth="1"/>
    <col min="12327" max="12328" width="15.7109375" customWidth="1"/>
    <col min="12545" max="12555" width="0" hidden="1" customWidth="1"/>
    <col min="12556" max="12556" width="3.7109375" customWidth="1"/>
    <col min="12557" max="12558" width="8.7109375" customWidth="1"/>
    <col min="12559" max="12559" width="12.7109375" customWidth="1"/>
    <col min="12560" max="12561" width="15.7109375" customWidth="1"/>
    <col min="12562" max="12562" width="65.7109375" customWidth="1"/>
    <col min="12563" max="12563" width="10.7109375" customWidth="1"/>
    <col min="12564" max="12565" width="14.7109375" customWidth="1"/>
    <col min="12566" max="12566" width="10.7109375" customWidth="1"/>
    <col min="12567" max="12567" width="14.7109375" customWidth="1"/>
    <col min="12568" max="12568" width="15.7109375" customWidth="1"/>
    <col min="12569" max="12569" width="3.7109375" customWidth="1"/>
    <col min="12570" max="12572" width="0" hidden="1" customWidth="1"/>
    <col min="12573" max="12573" width="15.7109375" customWidth="1"/>
    <col min="12574" max="12576" width="0" hidden="1" customWidth="1"/>
    <col min="12577" max="12577" width="15.7109375" customWidth="1"/>
    <col min="12579" max="12579" width="1.7109375" customWidth="1"/>
    <col min="12580" max="12580" width="14.7109375" customWidth="1"/>
    <col min="12581" max="12581" width="1.7109375" customWidth="1"/>
    <col min="12582" max="12582" width="14.7109375" customWidth="1"/>
    <col min="12583" max="12584" width="15.7109375" customWidth="1"/>
    <col min="12801" max="12811" width="0" hidden="1" customWidth="1"/>
    <col min="12812" max="12812" width="3.7109375" customWidth="1"/>
    <col min="12813" max="12814" width="8.7109375" customWidth="1"/>
    <col min="12815" max="12815" width="12.7109375" customWidth="1"/>
    <col min="12816" max="12817" width="15.7109375" customWidth="1"/>
    <col min="12818" max="12818" width="65.7109375" customWidth="1"/>
    <col min="12819" max="12819" width="10.7109375" customWidth="1"/>
    <col min="12820" max="12821" width="14.7109375" customWidth="1"/>
    <col min="12822" max="12822" width="10.7109375" customWidth="1"/>
    <col min="12823" max="12823" width="14.7109375" customWidth="1"/>
    <col min="12824" max="12824" width="15.7109375" customWidth="1"/>
    <col min="12825" max="12825" width="3.7109375" customWidth="1"/>
    <col min="12826" max="12828" width="0" hidden="1" customWidth="1"/>
    <col min="12829" max="12829" width="15.7109375" customWidth="1"/>
    <col min="12830" max="12832" width="0" hidden="1" customWidth="1"/>
    <col min="12833" max="12833" width="15.7109375" customWidth="1"/>
    <col min="12835" max="12835" width="1.7109375" customWidth="1"/>
    <col min="12836" max="12836" width="14.7109375" customWidth="1"/>
    <col min="12837" max="12837" width="1.7109375" customWidth="1"/>
    <col min="12838" max="12838" width="14.7109375" customWidth="1"/>
    <col min="12839" max="12840" width="15.7109375" customWidth="1"/>
    <col min="13057" max="13067" width="0" hidden="1" customWidth="1"/>
    <col min="13068" max="13068" width="3.7109375" customWidth="1"/>
    <col min="13069" max="13070" width="8.7109375" customWidth="1"/>
    <col min="13071" max="13071" width="12.7109375" customWidth="1"/>
    <col min="13072" max="13073" width="15.7109375" customWidth="1"/>
    <col min="13074" max="13074" width="65.7109375" customWidth="1"/>
    <col min="13075" max="13075" width="10.7109375" customWidth="1"/>
    <col min="13076" max="13077" width="14.7109375" customWidth="1"/>
    <col min="13078" max="13078" width="10.7109375" customWidth="1"/>
    <col min="13079" max="13079" width="14.7109375" customWidth="1"/>
    <col min="13080" max="13080" width="15.7109375" customWidth="1"/>
    <col min="13081" max="13081" width="3.7109375" customWidth="1"/>
    <col min="13082" max="13084" width="0" hidden="1" customWidth="1"/>
    <col min="13085" max="13085" width="15.7109375" customWidth="1"/>
    <col min="13086" max="13088" width="0" hidden="1" customWidth="1"/>
    <col min="13089" max="13089" width="15.7109375" customWidth="1"/>
    <col min="13091" max="13091" width="1.7109375" customWidth="1"/>
    <col min="13092" max="13092" width="14.7109375" customWidth="1"/>
    <col min="13093" max="13093" width="1.7109375" customWidth="1"/>
    <col min="13094" max="13094" width="14.7109375" customWidth="1"/>
    <col min="13095" max="13096" width="15.7109375" customWidth="1"/>
    <col min="13313" max="13323" width="0" hidden="1" customWidth="1"/>
    <col min="13324" max="13324" width="3.7109375" customWidth="1"/>
    <col min="13325" max="13326" width="8.7109375" customWidth="1"/>
    <col min="13327" max="13327" width="12.7109375" customWidth="1"/>
    <col min="13328" max="13329" width="15.7109375" customWidth="1"/>
    <col min="13330" max="13330" width="65.7109375" customWidth="1"/>
    <col min="13331" max="13331" width="10.7109375" customWidth="1"/>
    <col min="13332" max="13333" width="14.7109375" customWidth="1"/>
    <col min="13334" max="13334" width="10.7109375" customWidth="1"/>
    <col min="13335" max="13335" width="14.7109375" customWidth="1"/>
    <col min="13336" max="13336" width="15.7109375" customWidth="1"/>
    <col min="13337" max="13337" width="3.7109375" customWidth="1"/>
    <col min="13338" max="13340" width="0" hidden="1" customWidth="1"/>
    <col min="13341" max="13341" width="15.7109375" customWidth="1"/>
    <col min="13342" max="13344" width="0" hidden="1" customWidth="1"/>
    <col min="13345" max="13345" width="15.7109375" customWidth="1"/>
    <col min="13347" max="13347" width="1.7109375" customWidth="1"/>
    <col min="13348" max="13348" width="14.7109375" customWidth="1"/>
    <col min="13349" max="13349" width="1.7109375" customWidth="1"/>
    <col min="13350" max="13350" width="14.7109375" customWidth="1"/>
    <col min="13351" max="13352" width="15.7109375" customWidth="1"/>
    <col min="13569" max="13579" width="0" hidden="1" customWidth="1"/>
    <col min="13580" max="13580" width="3.7109375" customWidth="1"/>
    <col min="13581" max="13582" width="8.7109375" customWidth="1"/>
    <col min="13583" max="13583" width="12.7109375" customWidth="1"/>
    <col min="13584" max="13585" width="15.7109375" customWidth="1"/>
    <col min="13586" max="13586" width="65.7109375" customWidth="1"/>
    <col min="13587" max="13587" width="10.7109375" customWidth="1"/>
    <col min="13588" max="13589" width="14.7109375" customWidth="1"/>
    <col min="13590" max="13590" width="10.7109375" customWidth="1"/>
    <col min="13591" max="13591" width="14.7109375" customWidth="1"/>
    <col min="13592" max="13592" width="15.7109375" customWidth="1"/>
    <col min="13593" max="13593" width="3.7109375" customWidth="1"/>
    <col min="13594" max="13596" width="0" hidden="1" customWidth="1"/>
    <col min="13597" max="13597" width="15.7109375" customWidth="1"/>
    <col min="13598" max="13600" width="0" hidden="1" customWidth="1"/>
    <col min="13601" max="13601" width="15.7109375" customWidth="1"/>
    <col min="13603" max="13603" width="1.7109375" customWidth="1"/>
    <col min="13604" max="13604" width="14.7109375" customWidth="1"/>
    <col min="13605" max="13605" width="1.7109375" customWidth="1"/>
    <col min="13606" max="13606" width="14.7109375" customWidth="1"/>
    <col min="13607" max="13608" width="15.7109375" customWidth="1"/>
    <col min="13825" max="13835" width="0" hidden="1" customWidth="1"/>
    <col min="13836" max="13836" width="3.7109375" customWidth="1"/>
    <col min="13837" max="13838" width="8.7109375" customWidth="1"/>
    <col min="13839" max="13839" width="12.7109375" customWidth="1"/>
    <col min="13840" max="13841" width="15.7109375" customWidth="1"/>
    <col min="13842" max="13842" width="65.7109375" customWidth="1"/>
    <col min="13843" max="13843" width="10.7109375" customWidth="1"/>
    <col min="13844" max="13845" width="14.7109375" customWidth="1"/>
    <col min="13846" max="13846" width="10.7109375" customWidth="1"/>
    <col min="13847" max="13847" width="14.7109375" customWidth="1"/>
    <col min="13848" max="13848" width="15.7109375" customWidth="1"/>
    <col min="13849" max="13849" width="3.7109375" customWidth="1"/>
    <col min="13850" max="13852" width="0" hidden="1" customWidth="1"/>
    <col min="13853" max="13853" width="15.7109375" customWidth="1"/>
    <col min="13854" max="13856" width="0" hidden="1" customWidth="1"/>
    <col min="13857" max="13857" width="15.7109375" customWidth="1"/>
    <col min="13859" max="13859" width="1.7109375" customWidth="1"/>
    <col min="13860" max="13860" width="14.7109375" customWidth="1"/>
    <col min="13861" max="13861" width="1.7109375" customWidth="1"/>
    <col min="13862" max="13862" width="14.7109375" customWidth="1"/>
    <col min="13863" max="13864" width="15.7109375" customWidth="1"/>
    <col min="14081" max="14091" width="0" hidden="1" customWidth="1"/>
    <col min="14092" max="14092" width="3.7109375" customWidth="1"/>
    <col min="14093" max="14094" width="8.7109375" customWidth="1"/>
    <col min="14095" max="14095" width="12.7109375" customWidth="1"/>
    <col min="14096" max="14097" width="15.7109375" customWidth="1"/>
    <col min="14098" max="14098" width="65.7109375" customWidth="1"/>
    <col min="14099" max="14099" width="10.7109375" customWidth="1"/>
    <col min="14100" max="14101" width="14.7109375" customWidth="1"/>
    <col min="14102" max="14102" width="10.7109375" customWidth="1"/>
    <col min="14103" max="14103" width="14.7109375" customWidth="1"/>
    <col min="14104" max="14104" width="15.7109375" customWidth="1"/>
    <col min="14105" max="14105" width="3.7109375" customWidth="1"/>
    <col min="14106" max="14108" width="0" hidden="1" customWidth="1"/>
    <col min="14109" max="14109" width="15.7109375" customWidth="1"/>
    <col min="14110" max="14112" width="0" hidden="1" customWidth="1"/>
    <col min="14113" max="14113" width="15.7109375" customWidth="1"/>
    <col min="14115" max="14115" width="1.7109375" customWidth="1"/>
    <col min="14116" max="14116" width="14.7109375" customWidth="1"/>
    <col min="14117" max="14117" width="1.7109375" customWidth="1"/>
    <col min="14118" max="14118" width="14.7109375" customWidth="1"/>
    <col min="14119" max="14120" width="15.7109375" customWidth="1"/>
    <col min="14337" max="14347" width="0" hidden="1" customWidth="1"/>
    <col min="14348" max="14348" width="3.7109375" customWidth="1"/>
    <col min="14349" max="14350" width="8.7109375" customWidth="1"/>
    <col min="14351" max="14351" width="12.7109375" customWidth="1"/>
    <col min="14352" max="14353" width="15.7109375" customWidth="1"/>
    <col min="14354" max="14354" width="65.7109375" customWidth="1"/>
    <col min="14355" max="14355" width="10.7109375" customWidth="1"/>
    <col min="14356" max="14357" width="14.7109375" customWidth="1"/>
    <col min="14358" max="14358" width="10.7109375" customWidth="1"/>
    <col min="14359" max="14359" width="14.7109375" customWidth="1"/>
    <col min="14360" max="14360" width="15.7109375" customWidth="1"/>
    <col min="14361" max="14361" width="3.7109375" customWidth="1"/>
    <col min="14362" max="14364" width="0" hidden="1" customWidth="1"/>
    <col min="14365" max="14365" width="15.7109375" customWidth="1"/>
    <col min="14366" max="14368" width="0" hidden="1" customWidth="1"/>
    <col min="14369" max="14369" width="15.7109375" customWidth="1"/>
    <col min="14371" max="14371" width="1.7109375" customWidth="1"/>
    <col min="14372" max="14372" width="14.7109375" customWidth="1"/>
    <col min="14373" max="14373" width="1.7109375" customWidth="1"/>
    <col min="14374" max="14374" width="14.7109375" customWidth="1"/>
    <col min="14375" max="14376" width="15.7109375" customWidth="1"/>
    <col min="14593" max="14603" width="0" hidden="1" customWidth="1"/>
    <col min="14604" max="14604" width="3.7109375" customWidth="1"/>
    <col min="14605" max="14606" width="8.7109375" customWidth="1"/>
    <col min="14607" max="14607" width="12.7109375" customWidth="1"/>
    <col min="14608" max="14609" width="15.7109375" customWidth="1"/>
    <col min="14610" max="14610" width="65.7109375" customWidth="1"/>
    <col min="14611" max="14611" width="10.7109375" customWidth="1"/>
    <col min="14612" max="14613" width="14.7109375" customWidth="1"/>
    <col min="14614" max="14614" width="10.7109375" customWidth="1"/>
    <col min="14615" max="14615" width="14.7109375" customWidth="1"/>
    <col min="14616" max="14616" width="15.7109375" customWidth="1"/>
    <col min="14617" max="14617" width="3.7109375" customWidth="1"/>
    <col min="14618" max="14620" width="0" hidden="1" customWidth="1"/>
    <col min="14621" max="14621" width="15.7109375" customWidth="1"/>
    <col min="14622" max="14624" width="0" hidden="1" customWidth="1"/>
    <col min="14625" max="14625" width="15.7109375" customWidth="1"/>
    <col min="14627" max="14627" width="1.7109375" customWidth="1"/>
    <col min="14628" max="14628" width="14.7109375" customWidth="1"/>
    <col min="14629" max="14629" width="1.7109375" customWidth="1"/>
    <col min="14630" max="14630" width="14.7109375" customWidth="1"/>
    <col min="14631" max="14632" width="15.7109375" customWidth="1"/>
    <col min="14849" max="14859" width="0" hidden="1" customWidth="1"/>
    <col min="14860" max="14860" width="3.7109375" customWidth="1"/>
    <col min="14861" max="14862" width="8.7109375" customWidth="1"/>
    <col min="14863" max="14863" width="12.7109375" customWidth="1"/>
    <col min="14864" max="14865" width="15.7109375" customWidth="1"/>
    <col min="14866" max="14866" width="65.7109375" customWidth="1"/>
    <col min="14867" max="14867" width="10.7109375" customWidth="1"/>
    <col min="14868" max="14869" width="14.7109375" customWidth="1"/>
    <col min="14870" max="14870" width="10.7109375" customWidth="1"/>
    <col min="14871" max="14871" width="14.7109375" customWidth="1"/>
    <col min="14872" max="14872" width="15.7109375" customWidth="1"/>
    <col min="14873" max="14873" width="3.7109375" customWidth="1"/>
    <col min="14874" max="14876" width="0" hidden="1" customWidth="1"/>
    <col min="14877" max="14877" width="15.7109375" customWidth="1"/>
    <col min="14878" max="14880" width="0" hidden="1" customWidth="1"/>
    <col min="14881" max="14881" width="15.7109375" customWidth="1"/>
    <col min="14883" max="14883" width="1.7109375" customWidth="1"/>
    <col min="14884" max="14884" width="14.7109375" customWidth="1"/>
    <col min="14885" max="14885" width="1.7109375" customWidth="1"/>
    <col min="14886" max="14886" width="14.7109375" customWidth="1"/>
    <col min="14887" max="14888" width="15.7109375" customWidth="1"/>
    <col min="15105" max="15115" width="0" hidden="1" customWidth="1"/>
    <col min="15116" max="15116" width="3.7109375" customWidth="1"/>
    <col min="15117" max="15118" width="8.7109375" customWidth="1"/>
    <col min="15119" max="15119" width="12.7109375" customWidth="1"/>
    <col min="15120" max="15121" width="15.7109375" customWidth="1"/>
    <col min="15122" max="15122" width="65.7109375" customWidth="1"/>
    <col min="15123" max="15123" width="10.7109375" customWidth="1"/>
    <col min="15124" max="15125" width="14.7109375" customWidth="1"/>
    <col min="15126" max="15126" width="10.7109375" customWidth="1"/>
    <col min="15127" max="15127" width="14.7109375" customWidth="1"/>
    <col min="15128" max="15128" width="15.7109375" customWidth="1"/>
    <col min="15129" max="15129" width="3.7109375" customWidth="1"/>
    <col min="15130" max="15132" width="0" hidden="1" customWidth="1"/>
    <col min="15133" max="15133" width="15.7109375" customWidth="1"/>
    <col min="15134" max="15136" width="0" hidden="1" customWidth="1"/>
    <col min="15137" max="15137" width="15.7109375" customWidth="1"/>
    <col min="15139" max="15139" width="1.7109375" customWidth="1"/>
    <col min="15140" max="15140" width="14.7109375" customWidth="1"/>
    <col min="15141" max="15141" width="1.7109375" customWidth="1"/>
    <col min="15142" max="15142" width="14.7109375" customWidth="1"/>
    <col min="15143" max="15144" width="15.7109375" customWidth="1"/>
    <col min="15361" max="15371" width="0" hidden="1" customWidth="1"/>
    <col min="15372" max="15372" width="3.7109375" customWidth="1"/>
    <col min="15373" max="15374" width="8.7109375" customWidth="1"/>
    <col min="15375" max="15375" width="12.7109375" customWidth="1"/>
    <col min="15376" max="15377" width="15.7109375" customWidth="1"/>
    <col min="15378" max="15378" width="65.7109375" customWidth="1"/>
    <col min="15379" max="15379" width="10.7109375" customWidth="1"/>
    <col min="15380" max="15381" width="14.7109375" customWidth="1"/>
    <col min="15382" max="15382" width="10.7109375" customWidth="1"/>
    <col min="15383" max="15383" width="14.7109375" customWidth="1"/>
    <col min="15384" max="15384" width="15.7109375" customWidth="1"/>
    <col min="15385" max="15385" width="3.7109375" customWidth="1"/>
    <col min="15386" max="15388" width="0" hidden="1" customWidth="1"/>
    <col min="15389" max="15389" width="15.7109375" customWidth="1"/>
    <col min="15390" max="15392" width="0" hidden="1" customWidth="1"/>
    <col min="15393" max="15393" width="15.7109375" customWidth="1"/>
    <col min="15395" max="15395" width="1.7109375" customWidth="1"/>
    <col min="15396" max="15396" width="14.7109375" customWidth="1"/>
    <col min="15397" max="15397" width="1.7109375" customWidth="1"/>
    <col min="15398" max="15398" width="14.7109375" customWidth="1"/>
    <col min="15399" max="15400" width="15.7109375" customWidth="1"/>
    <col min="15617" max="15627" width="0" hidden="1" customWidth="1"/>
    <col min="15628" max="15628" width="3.7109375" customWidth="1"/>
    <col min="15629" max="15630" width="8.7109375" customWidth="1"/>
    <col min="15631" max="15631" width="12.7109375" customWidth="1"/>
    <col min="15632" max="15633" width="15.7109375" customWidth="1"/>
    <col min="15634" max="15634" width="65.7109375" customWidth="1"/>
    <col min="15635" max="15635" width="10.7109375" customWidth="1"/>
    <col min="15636" max="15637" width="14.7109375" customWidth="1"/>
    <col min="15638" max="15638" width="10.7109375" customWidth="1"/>
    <col min="15639" max="15639" width="14.7109375" customWidth="1"/>
    <col min="15640" max="15640" width="15.7109375" customWidth="1"/>
    <col min="15641" max="15641" width="3.7109375" customWidth="1"/>
    <col min="15642" max="15644" width="0" hidden="1" customWidth="1"/>
    <col min="15645" max="15645" width="15.7109375" customWidth="1"/>
    <col min="15646" max="15648" width="0" hidden="1" customWidth="1"/>
    <col min="15649" max="15649" width="15.7109375" customWidth="1"/>
    <col min="15651" max="15651" width="1.7109375" customWidth="1"/>
    <col min="15652" max="15652" width="14.7109375" customWidth="1"/>
    <col min="15653" max="15653" width="1.7109375" customWidth="1"/>
    <col min="15654" max="15654" width="14.7109375" customWidth="1"/>
    <col min="15655" max="15656" width="15.7109375" customWidth="1"/>
    <col min="15873" max="15883" width="0" hidden="1" customWidth="1"/>
    <col min="15884" max="15884" width="3.7109375" customWidth="1"/>
    <col min="15885" max="15886" width="8.7109375" customWidth="1"/>
    <col min="15887" max="15887" width="12.7109375" customWidth="1"/>
    <col min="15888" max="15889" width="15.7109375" customWidth="1"/>
    <col min="15890" max="15890" width="65.7109375" customWidth="1"/>
    <col min="15891" max="15891" width="10.7109375" customWidth="1"/>
    <col min="15892" max="15893" width="14.7109375" customWidth="1"/>
    <col min="15894" max="15894" width="10.7109375" customWidth="1"/>
    <col min="15895" max="15895" width="14.7109375" customWidth="1"/>
    <col min="15896" max="15896" width="15.7109375" customWidth="1"/>
    <col min="15897" max="15897" width="3.7109375" customWidth="1"/>
    <col min="15898" max="15900" width="0" hidden="1" customWidth="1"/>
    <col min="15901" max="15901" width="15.7109375" customWidth="1"/>
    <col min="15902" max="15904" width="0" hidden="1" customWidth="1"/>
    <col min="15905" max="15905" width="15.7109375" customWidth="1"/>
    <col min="15907" max="15907" width="1.7109375" customWidth="1"/>
    <col min="15908" max="15908" width="14.7109375" customWidth="1"/>
    <col min="15909" max="15909" width="1.7109375" customWidth="1"/>
    <col min="15910" max="15910" width="14.7109375" customWidth="1"/>
    <col min="15911" max="15912" width="15.7109375" customWidth="1"/>
    <col min="16129" max="16139" width="0" hidden="1" customWidth="1"/>
    <col min="16140" max="16140" width="3.7109375" customWidth="1"/>
    <col min="16141" max="16142" width="8.7109375" customWidth="1"/>
    <col min="16143" max="16143" width="12.7109375" customWidth="1"/>
    <col min="16144" max="16145" width="15.7109375" customWidth="1"/>
    <col min="16146" max="16146" width="65.7109375" customWidth="1"/>
    <col min="16147" max="16147" width="10.7109375" customWidth="1"/>
    <col min="16148" max="16149" width="14.7109375" customWidth="1"/>
    <col min="16150" max="16150" width="10.7109375" customWidth="1"/>
    <col min="16151" max="16151" width="14.7109375" customWidth="1"/>
    <col min="16152" max="16152" width="15.7109375" customWidth="1"/>
    <col min="16153" max="16153" width="3.7109375" customWidth="1"/>
    <col min="16154" max="16156" width="0" hidden="1" customWidth="1"/>
    <col min="16157" max="16157" width="15.7109375" customWidth="1"/>
    <col min="16158" max="16160" width="0" hidden="1" customWidth="1"/>
    <col min="16161" max="16161" width="15.7109375" customWidth="1"/>
    <col min="16163" max="16163" width="1.7109375" customWidth="1"/>
    <col min="16164" max="16164" width="14.7109375" customWidth="1"/>
    <col min="16165" max="16165" width="1.7109375" customWidth="1"/>
    <col min="16166" max="16166" width="14.7109375" customWidth="1"/>
    <col min="16167" max="16168" width="15.7109375" customWidth="1"/>
  </cols>
  <sheetData>
    <row r="1" spans="1:40" ht="18" x14ac:dyDescent="0.25">
      <c r="A1" s="1"/>
      <c r="B1" s="1"/>
      <c r="C1" s="1"/>
      <c r="D1" s="1"/>
      <c r="F1" s="2"/>
      <c r="G1" s="3"/>
      <c r="H1" s="1"/>
      <c r="I1" s="1"/>
      <c r="J1" s="1"/>
      <c r="K1" s="1"/>
      <c r="L1" s="1"/>
      <c r="M1" s="4"/>
      <c r="N1" s="4"/>
      <c r="O1" s="1"/>
      <c r="P1" s="1"/>
      <c r="Q1" s="1"/>
      <c r="R1" s="5" t="s">
        <v>0</v>
      </c>
      <c r="S1" s="1"/>
      <c r="T1" s="5"/>
      <c r="U1" s="1"/>
      <c r="V1" s="1"/>
      <c r="W1" s="1"/>
      <c r="X1" s="6" t="s">
        <v>1</v>
      </c>
      <c r="Y1" s="7"/>
      <c r="Z1" s="7"/>
      <c r="AA1" s="7"/>
      <c r="AB1" s="7"/>
      <c r="AC1" s="8"/>
      <c r="AD1" s="8"/>
      <c r="AG1" s="8"/>
      <c r="AH1" s="8"/>
      <c r="AN1" s="8"/>
    </row>
    <row r="2" spans="1:40" x14ac:dyDescent="0.25">
      <c r="A2" s="8"/>
      <c r="B2" s="8"/>
      <c r="C2" s="8"/>
      <c r="D2" s="9" t="s">
        <v>2</v>
      </c>
      <c r="E2" s="9" t="s">
        <v>3</v>
      </c>
      <c r="F2" s="9" t="s">
        <v>4</v>
      </c>
      <c r="G2" s="9" t="s">
        <v>5</v>
      </c>
      <c r="H2" s="9" t="s">
        <v>6</v>
      </c>
      <c r="I2" s="9" t="s">
        <v>7</v>
      </c>
      <c r="J2" s="8"/>
      <c r="K2" s="8"/>
      <c r="L2" s="8"/>
      <c r="M2" s="8"/>
      <c r="N2" s="8"/>
      <c r="O2" s="8"/>
      <c r="P2" s="8"/>
      <c r="Q2" s="8"/>
      <c r="R2" s="10" t="str">
        <f>IF(TIPOORCAMENTO="licitado","Orçamento Licitado","Orçamento Base para Licitação")&amp;" - "&amp;import.recurso</f>
        <v>Orçamento Base para Licitação - OGU</v>
      </c>
      <c r="S2" s="8"/>
      <c r="T2" s="8"/>
      <c r="U2" s="8"/>
      <c r="V2" s="8"/>
      <c r="W2" s="8"/>
      <c r="X2" s="11" t="s">
        <v>8</v>
      </c>
      <c r="Y2" s="12"/>
      <c r="Z2" s="12"/>
      <c r="AA2" s="12"/>
      <c r="AB2" s="12"/>
      <c r="AC2" s="8"/>
      <c r="AD2" s="8"/>
      <c r="AH2" s="8"/>
    </row>
    <row r="3" spans="1:40" x14ac:dyDescent="0.25">
      <c r="A3" s="8"/>
      <c r="B3" s="8"/>
      <c r="C3" s="8"/>
      <c r="D3" s="8"/>
      <c r="F3" s="2"/>
      <c r="H3" s="13"/>
      <c r="I3" s="8"/>
      <c r="J3" s="8"/>
      <c r="K3" s="8"/>
      <c r="L3" s="8"/>
      <c r="M3" s="8"/>
      <c r="N3" s="8"/>
      <c r="O3" s="8"/>
      <c r="P3" s="8"/>
      <c r="Q3" s="8"/>
      <c r="R3" s="14"/>
      <c r="S3" s="8"/>
      <c r="T3" s="8"/>
      <c r="U3" s="8"/>
      <c r="V3" s="8"/>
      <c r="W3" s="8"/>
      <c r="X3" s="8"/>
      <c r="Y3" s="8"/>
      <c r="Z3" s="8"/>
      <c r="AA3" s="8"/>
      <c r="AB3" s="8"/>
      <c r="AC3" s="8"/>
      <c r="AD3" s="8"/>
      <c r="AG3" s="8"/>
      <c r="AH3" s="8"/>
      <c r="AN3" s="8"/>
    </row>
    <row r="4" spans="1:40" x14ac:dyDescent="0.25">
      <c r="A4" s="8" t="s">
        <v>9</v>
      </c>
      <c r="B4" s="8"/>
      <c r="C4" s="8"/>
      <c r="D4" s="8"/>
      <c r="F4" s="2" t="s">
        <v>10</v>
      </c>
      <c r="G4" s="2" t="s">
        <v>11</v>
      </c>
      <c r="H4" s="2" t="s">
        <v>12</v>
      </c>
      <c r="I4" s="15">
        <v>0</v>
      </c>
      <c r="J4" s="8"/>
      <c r="K4" s="8"/>
      <c r="L4" s="8"/>
      <c r="M4" s="8"/>
      <c r="N4" s="8"/>
      <c r="O4" s="127" t="s">
        <v>13</v>
      </c>
      <c r="P4" s="127"/>
      <c r="Q4" s="16" t="s">
        <v>14</v>
      </c>
      <c r="R4" s="16" t="s">
        <v>15</v>
      </c>
      <c r="S4" s="127" t="s">
        <v>16</v>
      </c>
      <c r="T4" s="127"/>
      <c r="U4" s="127"/>
      <c r="V4" s="127"/>
      <c r="W4" s="127"/>
      <c r="X4" s="127"/>
      <c r="Y4" s="17"/>
      <c r="Z4" s="17"/>
      <c r="AA4" s="17"/>
      <c r="AB4" s="17"/>
      <c r="AC4" s="8"/>
      <c r="AG4" s="8"/>
      <c r="AH4" s="8"/>
      <c r="AN4" s="8"/>
    </row>
    <row r="5" spans="1:40" ht="12.75" customHeight="1" x14ac:dyDescent="0.25">
      <c r="A5" s="18">
        <f ca="1">MAX($C$15:$C$67)</f>
        <v>2</v>
      </c>
      <c r="B5" s="18"/>
      <c r="C5" s="18"/>
      <c r="D5" s="8"/>
      <c r="F5" s="19">
        <f ca="1">IF(BDI.Opcao="DESONERADO",[1]BDI!$S$30,[1]BDI!$S$29)</f>
        <v>0.26400000000000001</v>
      </c>
      <c r="G5" s="20">
        <f ca="1">IF(BDI.Opcao="DESONERADO",[1]BDI!$S$70,[1]BDI!$S$69)</f>
        <v>0</v>
      </c>
      <c r="H5" s="20">
        <f ca="1">IF(BDI.Opcao="DESONERADO",[1]BDI!$S$110,[1]BDI!$S$109)</f>
        <v>0</v>
      </c>
      <c r="I5" s="8"/>
      <c r="J5" s="8"/>
      <c r="K5" s="8"/>
      <c r="L5" s="8"/>
      <c r="M5" s="8"/>
      <c r="N5" s="8"/>
      <c r="O5" s="124" t="s">
        <v>194</v>
      </c>
      <c r="P5" s="124"/>
      <c r="Q5" s="21" t="s">
        <v>195</v>
      </c>
      <c r="R5" s="22" t="s">
        <v>197</v>
      </c>
      <c r="S5" s="124" t="s">
        <v>66</v>
      </c>
      <c r="T5" s="124"/>
      <c r="U5" s="124"/>
      <c r="V5" s="124"/>
      <c r="W5" s="124"/>
      <c r="X5" s="124"/>
      <c r="Y5" s="23"/>
      <c r="Z5" s="23"/>
      <c r="AA5" s="23"/>
      <c r="AB5" s="23"/>
      <c r="AC5" s="8"/>
      <c r="AE5" s="129" t="s">
        <v>17</v>
      </c>
      <c r="AF5" s="129"/>
    </row>
    <row r="6" spans="1:40" ht="5.0999999999999996" customHeight="1" x14ac:dyDescent="0.25">
      <c r="A6" s="18"/>
      <c r="B6" s="18"/>
      <c r="C6" s="18"/>
      <c r="D6" s="8"/>
      <c r="F6" s="2"/>
      <c r="H6" s="13"/>
      <c r="I6" s="8"/>
      <c r="J6" s="8"/>
      <c r="K6" s="8"/>
      <c r="L6" s="8"/>
      <c r="M6" s="8"/>
      <c r="N6" s="8"/>
      <c r="O6" s="24"/>
      <c r="P6" s="24"/>
      <c r="Q6" s="25"/>
      <c r="R6" s="25"/>
      <c r="S6" s="24"/>
      <c r="T6" s="24"/>
      <c r="U6" s="24"/>
      <c r="V6" s="24"/>
      <c r="W6" s="24"/>
      <c r="X6" s="24"/>
      <c r="Y6" s="23"/>
      <c r="Z6" s="23"/>
      <c r="AA6" s="23"/>
      <c r="AB6" s="23"/>
      <c r="AC6" s="26"/>
      <c r="AE6" s="27"/>
      <c r="AF6" s="28"/>
      <c r="AG6" s="8"/>
      <c r="AH6" s="8"/>
      <c r="AN6" s="8"/>
    </row>
    <row r="7" spans="1:40" ht="12.75" customHeight="1" x14ac:dyDescent="0.25">
      <c r="A7" s="8"/>
      <c r="B7" s="8"/>
      <c r="C7" s="8"/>
      <c r="D7" s="8"/>
      <c r="F7" s="2"/>
      <c r="H7" s="13"/>
      <c r="I7" s="8"/>
      <c r="J7" s="8"/>
      <c r="K7" s="8"/>
      <c r="L7" s="8"/>
      <c r="M7" s="8"/>
      <c r="N7" s="8"/>
      <c r="O7" s="127" t="s">
        <v>18</v>
      </c>
      <c r="P7" s="127"/>
      <c r="Q7" s="16" t="s">
        <v>19</v>
      </c>
      <c r="R7" s="16" t="str">
        <f>IF(TIPOORCAMENTO="Licitado","NOME DA EMPRESA","DESCRIÇÃO DO LOTE")</f>
        <v>DESCRIÇÃO DO LOTE</v>
      </c>
      <c r="S7" s="128" t="str">
        <f>IF(TIPOORCAMENTO="Licitado","REGIME DE EXECUÇÃO","MUNICÍPIO / UF")</f>
        <v>MUNICÍPIO / UF</v>
      </c>
      <c r="T7" s="128"/>
      <c r="U7" s="128"/>
      <c r="V7" s="29" t="str">
        <f>IF(TIPOORCAMENTO="Licitado","","BDI 1")</f>
        <v>BDI 1</v>
      </c>
      <c r="W7" s="29" t="str">
        <f>IF(TIPOORCAMENTO="Licitado","","BDI 2")</f>
        <v>BDI 2</v>
      </c>
      <c r="X7" s="30" t="str">
        <f>IF(TIPOORCAMENTO="Licitado","Nº CTEF","BDI 3")</f>
        <v>BDI 3</v>
      </c>
      <c r="Y7" s="29"/>
      <c r="Z7" s="29"/>
      <c r="AA7" s="31"/>
      <c r="AB7" s="31"/>
      <c r="AC7" s="2"/>
      <c r="AE7" s="27" t="s">
        <v>20</v>
      </c>
      <c r="AF7" s="32" t="b">
        <v>1</v>
      </c>
      <c r="AJ7" s="120" t="s">
        <v>21</v>
      </c>
      <c r="AL7" s="121" t="s">
        <v>22</v>
      </c>
    </row>
    <row r="8" spans="1:40" ht="12.75" customHeight="1" x14ac:dyDescent="0.25">
      <c r="A8" s="18"/>
      <c r="B8" s="18"/>
      <c r="C8" s="18"/>
      <c r="D8" s="8"/>
      <c r="F8" s="122" t="str">
        <f ca="1">IF(LEN(INFO("release"))&gt;5,"'Referência "&amp;Excel_BuiltIn_Database&amp;".xls'#Banco.$a5:$a$65536","'[Referência "&amp;Excel_BuiltIn_Database&amp;".xls]Banco'!$a5:$a$65536")</f>
        <v>'[Referência 03-2023.xls]Banco'!$a5:$a$65536</v>
      </c>
      <c r="G8" s="122"/>
      <c r="H8" s="122"/>
      <c r="I8" s="122"/>
      <c r="J8" s="122"/>
      <c r="K8" s="122"/>
      <c r="L8" s="123" t="s">
        <v>23</v>
      </c>
      <c r="M8" s="8"/>
      <c r="N8" s="8"/>
      <c r="O8" s="124" t="s">
        <v>193</v>
      </c>
      <c r="P8" s="124"/>
      <c r="Q8" s="33" t="s">
        <v>196</v>
      </c>
      <c r="R8" s="22" t="s">
        <v>66</v>
      </c>
      <c r="S8" s="125" t="s">
        <v>189</v>
      </c>
      <c r="T8" s="125"/>
      <c r="U8" s="125"/>
      <c r="V8" s="34" t="s">
        <v>198</v>
      </c>
      <c r="W8" s="34" t="s">
        <v>199</v>
      </c>
      <c r="X8" s="35" t="s">
        <v>199</v>
      </c>
      <c r="Y8" s="123" t="s">
        <v>24</v>
      </c>
      <c r="Z8" s="123" t="s">
        <v>25</v>
      </c>
      <c r="AA8" s="36"/>
      <c r="AB8" s="36"/>
      <c r="AE8" s="27" t="s">
        <v>26</v>
      </c>
      <c r="AF8" s="32" t="b">
        <v>1</v>
      </c>
      <c r="AG8" s="8"/>
      <c r="AH8" s="8"/>
      <c r="AJ8" s="120"/>
      <c r="AL8" s="121"/>
      <c r="AN8" s="8"/>
    </row>
    <row r="9" spans="1:40" ht="12.75" customHeight="1" x14ac:dyDescent="0.25">
      <c r="A9" s="8"/>
      <c r="B9" s="8"/>
      <c r="C9" s="8"/>
      <c r="D9" s="8"/>
      <c r="F9" s="122" t="str">
        <f ca="1">IF(LEN(INFO("release"))&gt;5,"'Referência "&amp;Excel_BuiltIn_Database&amp;".xls'#Banco.$d$3","'[Referência "&amp;Excel_BuiltIn_Database&amp;".xls]Banco'!$d$3")</f>
        <v>'[Referência 03-2023.xls]Banco'!$d$3</v>
      </c>
      <c r="G9" s="122"/>
      <c r="H9" s="122"/>
      <c r="I9" s="122"/>
      <c r="J9" s="122"/>
      <c r="K9" s="122"/>
      <c r="L9" s="123"/>
      <c r="M9" s="8"/>
      <c r="N9" s="8"/>
      <c r="O9" s="37"/>
      <c r="P9" s="8"/>
      <c r="Q9" s="8"/>
      <c r="R9" s="8"/>
      <c r="S9" s="8"/>
      <c r="T9" s="8"/>
      <c r="U9" s="8"/>
      <c r="V9" s="8"/>
      <c r="W9" s="8"/>
      <c r="X9" s="8"/>
      <c r="Y9" s="123"/>
      <c r="Z9" s="123"/>
      <c r="AA9" s="8"/>
      <c r="AB9" s="8"/>
      <c r="AC9" s="8"/>
      <c r="AD9" s="8"/>
      <c r="AE9" s="27" t="s">
        <v>27</v>
      </c>
      <c r="AF9" s="32" t="b">
        <v>1</v>
      </c>
      <c r="AG9" s="8"/>
      <c r="AJ9" s="120"/>
      <c r="AL9" s="121"/>
      <c r="AN9" s="8"/>
    </row>
    <row r="10" spans="1:40" x14ac:dyDescent="0.25">
      <c r="A10" s="8"/>
      <c r="B10" s="8"/>
      <c r="C10" s="8"/>
      <c r="D10" s="8"/>
      <c r="E10" s="9"/>
      <c r="F10" s="9"/>
      <c r="G10" s="13"/>
      <c r="H10" s="13"/>
      <c r="I10" s="8"/>
      <c r="J10" s="8"/>
      <c r="K10" s="8"/>
      <c r="L10" s="123"/>
      <c r="M10" s="8"/>
      <c r="N10" s="8"/>
      <c r="O10" s="37"/>
      <c r="P10" s="8"/>
      <c r="Q10" s="8"/>
      <c r="R10" s="8"/>
      <c r="S10" s="8"/>
      <c r="T10" s="8"/>
      <c r="U10" s="8"/>
      <c r="V10" s="8"/>
      <c r="W10" s="8"/>
      <c r="X10" s="8"/>
      <c r="Y10" s="123"/>
      <c r="Z10" s="123"/>
      <c r="AC10" s="38" t="s">
        <v>28</v>
      </c>
      <c r="AD10" s="8"/>
      <c r="AE10" s="27" t="s">
        <v>29</v>
      </c>
      <c r="AF10" s="32" t="b">
        <v>1</v>
      </c>
      <c r="AG10" s="8"/>
      <c r="AH10" s="8"/>
      <c r="AJ10" s="120"/>
      <c r="AL10" s="121"/>
      <c r="AN10" s="8"/>
    </row>
    <row r="11" spans="1:40" x14ac:dyDescent="0.25">
      <c r="A11" s="8"/>
      <c r="B11" s="8"/>
      <c r="C11" s="8"/>
      <c r="D11" s="8"/>
      <c r="E11" s="9"/>
      <c r="F11" s="9"/>
      <c r="G11" s="13"/>
      <c r="H11" s="39"/>
      <c r="I11" s="8"/>
      <c r="J11" s="8"/>
      <c r="K11" s="8"/>
      <c r="L11" s="123"/>
      <c r="M11" s="8"/>
      <c r="N11" s="8"/>
      <c r="O11" s="8"/>
      <c r="P11" s="8"/>
      <c r="Q11" s="8"/>
      <c r="R11" s="8"/>
      <c r="S11" s="8"/>
      <c r="T11" s="8"/>
      <c r="U11" s="8"/>
      <c r="V11" s="8"/>
      <c r="W11" s="8"/>
      <c r="X11" s="8"/>
      <c r="Y11" s="123"/>
      <c r="Z11" s="123"/>
      <c r="AC11" s="40" t="str">
        <f ca="1">IF(COUNTIF($AC$15:OFFSET($AC$67,-1,0),"DESCRIÇÃO")+COUNTIF($AC$15:OFFSET($AC$67,-1,0),"UNIDADE")+COUNTIF($AC$15:OFFSET($AC$67,-1,0),"SEM VALOR")&gt;0,"NÃO OK","OK")</f>
        <v>OK</v>
      </c>
      <c r="AD11" s="8"/>
      <c r="AE11" s="27" t="s">
        <v>30</v>
      </c>
      <c r="AF11" s="32" t="b">
        <v>1</v>
      </c>
      <c r="AG11" s="8"/>
      <c r="AH11" s="8"/>
      <c r="AJ11" s="120"/>
      <c r="AL11" s="121"/>
      <c r="AN11" s="8"/>
    </row>
    <row r="12" spans="1:40" x14ac:dyDescent="0.25">
      <c r="A12" s="8"/>
      <c r="B12" s="8"/>
      <c r="C12" s="8"/>
      <c r="D12" s="8"/>
      <c r="E12" s="9"/>
      <c r="F12" s="9"/>
      <c r="G12" s="13"/>
      <c r="H12" s="13"/>
      <c r="I12" s="8"/>
      <c r="J12" s="8"/>
      <c r="K12" s="8"/>
      <c r="L12" s="123"/>
      <c r="M12" s="8"/>
      <c r="N12" s="8"/>
      <c r="O12" s="8"/>
      <c r="P12" s="8"/>
      <c r="Q12" s="8"/>
      <c r="R12" s="8"/>
      <c r="S12" s="8"/>
      <c r="T12" s="8"/>
      <c r="U12" s="8"/>
      <c r="V12" s="8"/>
      <c r="W12" s="8"/>
      <c r="X12" s="8"/>
      <c r="Y12" s="123"/>
      <c r="Z12" s="123"/>
      <c r="AA12" s="126" t="s">
        <v>31</v>
      </c>
      <c r="AB12" s="126"/>
      <c r="AC12" s="8"/>
      <c r="AD12" s="8"/>
      <c r="AE12" s="8"/>
      <c r="AF12" s="8"/>
      <c r="AG12" s="8"/>
      <c r="AH12" s="8"/>
      <c r="AJ12" s="41" t="s">
        <v>32</v>
      </c>
      <c r="AL12" s="42" t="s">
        <v>32</v>
      </c>
      <c r="AN12" s="8"/>
    </row>
    <row r="13" spans="1:40" ht="35.1" customHeight="1" x14ac:dyDescent="0.25">
      <c r="A13" s="43" t="s">
        <v>33</v>
      </c>
      <c r="B13" s="43" t="s">
        <v>34</v>
      </c>
      <c r="C13" s="43" t="s">
        <v>35</v>
      </c>
      <c r="D13" s="43" t="s">
        <v>36</v>
      </c>
      <c r="E13" s="43" t="s">
        <v>37</v>
      </c>
      <c r="F13" s="43" t="s">
        <v>38</v>
      </c>
      <c r="G13" s="43" t="s">
        <v>39</v>
      </c>
      <c r="H13" s="43" t="s">
        <v>40</v>
      </c>
      <c r="I13" s="43" t="s">
        <v>41</v>
      </c>
      <c r="J13" s="43" t="s">
        <v>42</v>
      </c>
      <c r="K13" s="43" t="s">
        <v>43</v>
      </c>
      <c r="L13" s="41" t="s">
        <v>32</v>
      </c>
      <c r="M13" s="43" t="s">
        <v>44</v>
      </c>
      <c r="N13" s="44" t="s">
        <v>45</v>
      </c>
      <c r="O13" s="43" t="s">
        <v>46</v>
      </c>
      <c r="P13" s="43" t="s">
        <v>47</v>
      </c>
      <c r="Q13" s="43" t="s">
        <v>48</v>
      </c>
      <c r="R13" s="43" t="s">
        <v>49</v>
      </c>
      <c r="S13" s="45" t="s">
        <v>50</v>
      </c>
      <c r="T13" s="43" t="s">
        <v>20</v>
      </c>
      <c r="U13" s="43" t="str">
        <f>IF(TIPOORCAMENTO="Licitado","","Custo Unitário (sem BDI) (R$)")</f>
        <v>Custo Unitário (sem BDI) (R$)</v>
      </c>
      <c r="V13" s="43" t="str">
        <f>IF(TIPOORCAMENTO="Licitado","","BDI
(%)")</f>
        <v>BDI
(%)</v>
      </c>
      <c r="W13" s="43" t="s">
        <v>51</v>
      </c>
      <c r="X13" s="43" t="s">
        <v>52</v>
      </c>
      <c r="Y13" s="41" t="s">
        <v>32</v>
      </c>
      <c r="Z13" s="41" t="s">
        <v>32</v>
      </c>
      <c r="AA13" s="46" t="s">
        <v>53</v>
      </c>
      <c r="AB13" s="47" t="s">
        <v>54</v>
      </c>
      <c r="AC13" s="43" t="s">
        <v>55</v>
      </c>
      <c r="AD13" s="48" t="s">
        <v>56</v>
      </c>
      <c r="AE13" s="48" t="s">
        <v>57</v>
      </c>
      <c r="AF13" s="48" t="s">
        <v>58</v>
      </c>
      <c r="AG13" s="49" t="s">
        <v>59</v>
      </c>
      <c r="AH13" s="50" t="s">
        <v>200</v>
      </c>
      <c r="AJ13" s="51" t="s">
        <v>20</v>
      </c>
      <c r="AL13" s="51" t="s">
        <v>51</v>
      </c>
      <c r="AM13" s="49" t="s">
        <v>60</v>
      </c>
      <c r="AN13" s="52" t="s">
        <v>61</v>
      </c>
    </row>
    <row r="14" spans="1:40" hidden="1" x14ac:dyDescent="0.25">
      <c r="A14" t="str">
        <f>CHOOSE(1+LOG(1+2*(ORÇAMENTO.Nivel="Meta")+4*(ORÇAMENTO.Nivel="Nível 2")+8*(ORÇAMENTO.Nivel="Nível 3")+16*(ORÇAMENTO.Nivel="Nível 4")+32*(ORÇAMENTO.Nivel="Serviço"),2),0,1,2,3,4,"S")</f>
        <v>S</v>
      </c>
      <c r="B14" t="str">
        <f ca="1">IF(OR(C14="s",C14=0),OFFSET(B14,-1,0),C14)</f>
        <v>Save Nivel</v>
      </c>
      <c r="C14" t="str">
        <f ca="1">IF(OFFSET(C14,-1,0)="L",1,IF(OFFSET(C14,-1,0)=1,2,IF(OR(A14="s",A14=0),"S",IF(AND(OFFSET(C14,-1,0)=2,A14=4),3,IF(AND(OR(OFFSET(C14,-1,0)="s",OFFSET(C14,-1,0)=0),A14&lt;&gt;"s",A14&gt;OFFSET(B14,-1,0)),OFFSET(B14,-1,0),A14)))))</f>
        <v>S</v>
      </c>
      <c r="D14">
        <f ca="1">IF(OR(C14="S",C14=0),0,IF(ISERROR(K14),J14,SMALL(J14:K14,1)))</f>
        <v>0</v>
      </c>
      <c r="E14" t="str">
        <f ca="1">IF($C14=1,OFFSET(E14,-1,0)+MAX(1,COUNTIF([1]QCI!$A$13:$A$24,OFFSET([1]ORÇAMENTO!E14,-1,0))),OFFSET(E14,-1,0))</f>
        <v>n1</v>
      </c>
      <c r="F14" t="str">
        <f ca="1">IF($C14=1,0,IF($C14=2,OFFSET(F14,-1,0)+1,OFFSET(F14,-1,0)))</f>
        <v>n2</v>
      </c>
      <c r="G14" t="str">
        <f ca="1">IF(AND($C14&lt;=2,$C14&lt;&gt;0),0,IF($C14=3,OFFSET(G14,-1,0)+1,OFFSET(G14,-1,0)))</f>
        <v>n3</v>
      </c>
      <c r="H14" t="str">
        <f ca="1">IF(AND($C14&lt;=3,$C14&lt;&gt;0),0,IF($C14=4,OFFSET(H14,-1,0)+1,OFFSET(H14,-1,0)))</f>
        <v>n4</v>
      </c>
      <c r="I14" t="str">
        <f ca="1">IF(AND($C14&lt;=4,$C14&lt;&gt;0),0,IF(AND($C14="S",$X14&gt;0),OFFSET(I14,-1,0)+1,OFFSET(I14,-1,0)))</f>
        <v>n5</v>
      </c>
      <c r="J14">
        <f ca="1">IF(OR($C14="S",$C14=0),0,MATCH(0,OFFSET($D14,1,$C14,ROW($C$67)-ROW($C14)),0))</f>
        <v>0</v>
      </c>
      <c r="K14">
        <f ca="1">IF(OR($C14="S",$C14=0),0,MATCH(OFFSET($D14,0,$C14)+IF($C14&lt;&gt;1,1,COUNTIF([1]QCI!$A$13:$A$24,[1]ORÇAMENTO!E14)),OFFSET($D14,1,$C14,ROW($C$67)-ROW($C14)),0))</f>
        <v>0</v>
      </c>
      <c r="L14" s="53" t="str">
        <f ca="1">IF(OR($X14&gt;0,$C14=1,$C14=2,$C14=3,$C14=4),"F","")</f>
        <v/>
      </c>
      <c r="M14" s="54" t="s">
        <v>7</v>
      </c>
      <c r="N14" s="55" t="str">
        <f ca="1">CHOOSE(1+LOG(1+2*(C14=1)+4*(C14=2)+8*(C14=3)+16*(C14=4)+32*(C14="S"),2),"","Meta","Nível 2","Nível 3","Nível 4","Serviço")</f>
        <v>Serviço</v>
      </c>
      <c r="O14" s="56" t="str">
        <f ca="1">IF(OR($C14=0,$L14=""),"-",CONCATENATE(E14&amp;".",IF(AND($A$5&gt;=2,$C14&gt;=2),F14&amp;".",""),IF(AND($A$5&gt;=3,$C14&gt;=3),G14&amp;".",""),IF(AND($A$5&gt;=4,$C14&gt;=4),H14&amp;".",""),IF($C14="S",I14&amp;".","")))</f>
        <v>-</v>
      </c>
      <c r="P14" s="57" t="s">
        <v>62</v>
      </c>
      <c r="Q14" s="58"/>
      <c r="R14" s="59" t="str">
        <f ca="1">IF($C14="S",REFERENCIA.Descricao,"(digite a descrição aqui)")</f>
        <v>(Sem Código)</v>
      </c>
      <c r="S14" s="60" t="str">
        <f ca="1">REFERENCIA.Unidade</f>
        <v>-</v>
      </c>
      <c r="T14" s="61">
        <f ca="1">OFFSET([1]CÁLCULO!H$15,ROW($T14)-ROW(T$15),0)</f>
        <v>0</v>
      </c>
      <c r="U14" s="62"/>
      <c r="V14" s="63" t="s">
        <v>10</v>
      </c>
      <c r="W14" s="61">
        <f ca="1">IF($C14="S",ROUND(IF(TIPOORCAMENTO="Proposto",ORÇAMENTO.CustoUnitario*(1+$AH14),ORÇAMENTO.PrecoUnitarioLicitado),15-13*$AF$10),0)</f>
        <v>0</v>
      </c>
      <c r="X14" s="64">
        <f ca="1">IF($C14="S",VTOTAL1,IF($C14=0,0,ROUND(SomaAgrup,15-13*$AF$11)))</f>
        <v>0</v>
      </c>
      <c r="Y14" s="65" t="s">
        <v>63</v>
      </c>
      <c r="Z14" t="str">
        <f ca="1">IF(AND($C14="S",$X14&gt;0),IF(ISBLANK($Y14),"RA",LEFT($Y14,2)),"")</f>
        <v/>
      </c>
      <c r="AA14" s="66">
        <f ca="1">IF($C14="S",IF($Z14="CP",$X14,IF($Z14="RA",(($X14)*[1]QCI!$AA$3),0)),SomaAgrup)</f>
        <v>0</v>
      </c>
      <c r="AB14" s="67">
        <f ca="1">IF($C14="S",IF($Z14="OU",ROUND($X14,2),0),SomaAgrup)</f>
        <v>0</v>
      </c>
      <c r="AC14" s="68" t="str">
        <f ca="1">IF($N14="","",IF(ORÇAMENTO.Descricao="","DESCRIÇÃO",IF(AND($C14="S",ORÇAMENTO.Unidade=""),"UNIDADE",IF($X14&lt;0,"VALOR NEGATIVO",IF(OR(AND(TIPOORCAMENTO="Proposto",$AG14&lt;&gt;"",$AG14&gt;0,ORÇAMENTO.CustoUnitario&gt;$AG14),AND(TIPOORCAMENTO="LICITADO",ORÇAMENTO.PrecoUnitarioLicitado&gt;$AN14)),"ACIMA REF.","")))))</f>
        <v/>
      </c>
      <c r="AD14" s="8" t="str">
        <f ca="1">IF(C14&lt;=CRONO.NivelExibicao,MAX($AD$15:OFFSET(AD14,-1,0))+IF($C14&lt;&gt;1,1,MAX(1,COUNTIF([1]QCI!$A$13:$A$24,OFFSET($E14,-1,0)))),"")</f>
        <v/>
      </c>
      <c r="AE14" s="18" t="b">
        <f ca="1">IF(AND($C14="S",ORÇAMENTO.CodBarra&lt;&gt;""),IF(ORÇAMENTO.Fonte="",ORÇAMENTO.CodBarra,CONCATENATE(ORÇAMENTO.Fonte," ",ORÇAMENTO.CodBarra)))</f>
        <v>0</v>
      </c>
      <c r="AF14" s="69" t="str">
        <f ca="1">IF(ISERROR(INDIRECT(ORÇAMENTO.BancoRef)),"(abra o arquivo 'Referência "&amp;Excel_BuiltIn_Database&amp;".xls)",IF(OR($C14&lt;&gt;"S",ORÇAMENTO.CodBarra=""),"(Sem Código)",IF(ISERROR(MATCH($AE14,INDIRECT(ORÇAMENTO.BancoRef),0)),"(Código não identificado nas referências)",MATCH($AE14,INDIRECT(ORÇAMENTO.BancoRef),0))))</f>
        <v>(Sem Código)</v>
      </c>
      <c r="AG14" s="70">
        <v>0</v>
      </c>
      <c r="AH14" s="71">
        <v>0.26400000000000001</v>
      </c>
      <c r="AJ14" s="72"/>
      <c r="AL14" s="73"/>
      <c r="AM14" s="74">
        <f t="shared" ref="AM14:AM66" ca="1" si="0">$X14</f>
        <v>0</v>
      </c>
      <c r="AN14" s="75">
        <f>ROUND(ORÇAMENTO.CustoUnitario*(1+$AH14),2)</f>
        <v>0</v>
      </c>
    </row>
    <row r="15" spans="1:40" x14ac:dyDescent="0.25">
      <c r="A15">
        <v>0</v>
      </c>
      <c r="C15" t="s">
        <v>64</v>
      </c>
      <c r="D15">
        <f ca="1">COUNTA(OFFSET(D15,1,0):D$67)</f>
        <v>51</v>
      </c>
      <c r="E15">
        <v>0</v>
      </c>
      <c r="L15" s="53" t="s">
        <v>65</v>
      </c>
      <c r="M15" s="76" t="str">
        <f>IF(TIPOORCAMENTO="LICITADO","CTEF","LOTE")</f>
        <v>LOTE</v>
      </c>
      <c r="N15" s="76" t="s">
        <v>2</v>
      </c>
      <c r="O15" s="114" t="str">
        <f>Import.DescLote</f>
        <v>REFORMA DA COBERTURA E ÁREA EXTERNA DO GINÁSIO POLIESPORTIVO</v>
      </c>
      <c r="P15" s="114"/>
      <c r="Q15" s="114"/>
      <c r="R15" s="114"/>
      <c r="S15" s="77"/>
      <c r="T15" s="78"/>
      <c r="U15" s="78"/>
      <c r="V15" s="79"/>
      <c r="W15" s="78"/>
      <c r="X15" s="80">
        <v>313598.98000000004</v>
      </c>
      <c r="Y15" s="18"/>
      <c r="Z15" t="str">
        <f>IF(AND($C15="S",$X15&gt;0),LEFT($Y15,2),"")</f>
        <v/>
      </c>
      <c r="AA15" s="81">
        <f ca="1">SUMIF(OFFSET($C15,1,0,ROW(AA67)-ROW(AA15)-1),"S",OFFSET(AA15,1,0,ROW(AA67)-ROW(AA15)-1))</f>
        <v>27098.979999999985</v>
      </c>
      <c r="AB15" s="82">
        <f ca="1">SUMIF(OFFSET($C15,1,0,ROW(AB67)-ROW(AB15)-1),"S",OFFSET(AB15,1,0,ROW(AB67)-ROW(AB15)-1))</f>
        <v>0</v>
      </c>
      <c r="AC15" s="83"/>
      <c r="AD15" s="8"/>
      <c r="AE15" s="8"/>
      <c r="AF15" s="8"/>
      <c r="AG15" s="84"/>
      <c r="AH15" s="85"/>
      <c r="AJ15" s="86"/>
      <c r="AL15" s="87"/>
      <c r="AM15" s="88">
        <f t="shared" si="0"/>
        <v>313598.98000000004</v>
      </c>
      <c r="AN15" s="89"/>
    </row>
    <row r="16" spans="1:40" ht="30" x14ac:dyDescent="0.25">
      <c r="A16">
        <f t="shared" ref="A16:A66" si="1">CHOOSE(1+LOG(1+2*(ORÇAMENTO.Nivel="Meta")+4*(ORÇAMENTO.Nivel="Nível 2")+8*(ORÇAMENTO.Nivel="Nível 3")+16*(ORÇAMENTO.Nivel="Nível 4")+32*(ORÇAMENTO.Nivel="Serviço"),2),0,1,2,3,4,"S")</f>
        <v>1</v>
      </c>
      <c r="B16">
        <f t="shared" ref="B16:B66" ca="1" si="2">IF(OR(C16="s",C16=0),OFFSET(B16,-1,0),C16)</f>
        <v>1</v>
      </c>
      <c r="C16">
        <f t="shared" ref="C16:C66" ca="1" si="3">IF(OFFSET(C16,-1,0)="L",1,IF(OFFSET(C16,-1,0)=1,2,IF(OR(A16="s",A16=0),"S",IF(AND(OFFSET(C16,-1,0)=2,A16=4),3,IF(AND(OR(OFFSET(C16,-1,0)="s",OFFSET(C16,-1,0)=0),A16&lt;&gt;"s",A16&gt;OFFSET(B16,-1,0)),OFFSET(B16,-1,0),A16)))))</f>
        <v>1</v>
      </c>
      <c r="D16">
        <f t="shared" ref="D16:D66" ca="1" si="4">IF(OR(C16="S",C16=0),0,IF(ISERROR(K16),J16,SMALL(J16:K16,1)))</f>
        <v>51</v>
      </c>
      <c r="E16">
        <f ca="1">IF($C16=1,OFFSET(E16,-1,0)+MAX(1,COUNTIF([1]QCI!$A$13:$A$24,OFFSET([1]ORÇAMENTO!E16,-1,0))),OFFSET(E16,-1,0))</f>
        <v>1</v>
      </c>
      <c r="F16">
        <f t="shared" ref="F16:F66" ca="1" si="5">IF($C16=1,0,IF($C16=2,OFFSET(F16,-1,0)+1,OFFSET(F16,-1,0)))</f>
        <v>0</v>
      </c>
      <c r="G16">
        <f t="shared" ref="G16:G66" ca="1" si="6">IF(AND($C16&lt;=2,$C16&lt;&gt;0),0,IF($C16=3,OFFSET(G16,-1,0)+1,OFFSET(G16,-1,0)))</f>
        <v>0</v>
      </c>
      <c r="H16">
        <f t="shared" ref="H16:H66" ca="1" si="7">IF(AND($C16&lt;=3,$C16&lt;&gt;0),0,IF($C16=4,OFFSET(H16,-1,0)+1,OFFSET(H16,-1,0)))</f>
        <v>0</v>
      </c>
      <c r="I16">
        <f t="shared" ref="I16:I66" ca="1" si="8">IF(AND($C16&lt;=4,$C16&lt;&gt;0),0,IF(AND($C16="S",$X16&gt;0),OFFSET(I16,-1,0)+1,OFFSET(I16,-1,0)))</f>
        <v>0</v>
      </c>
      <c r="J16">
        <f t="shared" ref="J16:J66" ca="1" si="9">IF(OR($C16="S",$C16=0),0,MATCH(0,OFFSET($D16,1,$C16,ROW($C$67)-ROW($C16)),0))</f>
        <v>51</v>
      </c>
      <c r="K16" t="e">
        <f ca="1">IF(OR($C16="S",$C16=0),0,MATCH(OFFSET($D16,0,$C16)+IF($C16&lt;&gt;1,1,COUNTIF([1]QCI!$A$13:$A$24,[1]ORÇAMENTO!E16)),OFFSET($D16,1,$C16,ROW($C$67)-ROW($C16)),0))</f>
        <v>#N/A</v>
      </c>
      <c r="L16" s="53" t="str">
        <f t="shared" ref="L16:L66" ca="1" si="10">IF(OR($X16&gt;0,$C16=1,$C16=2,$C16=3,$C16=4),"F","")</f>
        <v>F</v>
      </c>
      <c r="M16" s="54" t="s">
        <v>3</v>
      </c>
      <c r="N16" s="55" t="s">
        <v>3</v>
      </c>
      <c r="O16" s="56" t="s">
        <v>201</v>
      </c>
      <c r="P16" s="57" t="s">
        <v>62</v>
      </c>
      <c r="Q16" s="58"/>
      <c r="R16" s="59" t="s">
        <v>66</v>
      </c>
      <c r="S16" s="60" t="str">
        <f t="shared" ref="S16:S59" ca="1" si="11">REFERENCIA.Unidade</f>
        <v>-</v>
      </c>
      <c r="T16" s="61">
        <f ca="1">OFFSET([1]CÁLCULO!H$15,ROW($T16)-ROW(T$15),0)</f>
        <v>0</v>
      </c>
      <c r="U16" s="62"/>
      <c r="V16" s="63" t="s">
        <v>10</v>
      </c>
      <c r="W16" s="61">
        <f t="shared" ref="W16:W59" ca="1" si="12">IF($C16="S",ROUND(IF(TIPOORCAMENTO="Proposto",ORÇAMENTO.CustoUnitario*(1+$AH16),ORÇAMENTO.PrecoUnitarioLicitado),15-13*$AF$10),0)</f>
        <v>0</v>
      </c>
      <c r="X16" s="64">
        <v>313598.98</v>
      </c>
      <c r="Y16" s="65" t="s">
        <v>63</v>
      </c>
      <c r="Z16" t="str">
        <f t="shared" ref="Z16:Z66" ca="1" si="13">IF(AND($C16="S",$X16&gt;0),IF(ISBLANK($Y16),"RA",LEFT($Y16,2)),"")</f>
        <v/>
      </c>
      <c r="AA16" s="66">
        <f ca="1">IF($C16="S",IF($Z16="CP",$X16,IF($Z16="RA",(($X16)*[1]QCI!$AA$3),0)),SomaAgrup)</f>
        <v>27098.979999999985</v>
      </c>
      <c r="AB16" s="67">
        <f t="shared" ref="AB16:AB66" ca="1" si="14">IF($C16="S",IF($Z16="OU",ROUND($X16,2),0),SomaAgrup)</f>
        <v>0</v>
      </c>
      <c r="AC16" s="68" t="str">
        <f t="shared" ref="AC16:AC66" ca="1" si="15">IF($N16="","",IF(ORÇAMENTO.Descricao="","DESCRIÇÃO",IF(AND($C16="S",ORÇAMENTO.Unidade=""),"UNIDADE",IF($X16&lt;0,"VALOR NEGATIVO",IF(OR(AND(TIPOORCAMENTO="Proposto",$AG16&lt;&gt;"",$AG16&gt;0,ORÇAMENTO.CustoUnitario&gt;$AG16),AND(TIPOORCAMENTO="LICITADO",ORÇAMENTO.PrecoUnitarioLicitado&gt;$AN16)),"ACIMA REF.","")))))</f>
        <v/>
      </c>
      <c r="AD16" s="8">
        <f ca="1">IF(C16&lt;=CRONO.NivelExibicao,MAX($AD$15:OFFSET(AD16,-1,0))+IF($C16&lt;&gt;1,1,MAX(1,COUNTIF([1]QCI!$A$13:$A$24,OFFSET($E16,-1,0)))),"")</f>
        <v>1</v>
      </c>
      <c r="AE16" s="18" t="b">
        <f t="shared" ref="AE16:AE66" ca="1" si="16">IF(AND($C16="S",ORÇAMENTO.CodBarra&lt;&gt;""),IF(ORÇAMENTO.Fonte="",ORÇAMENTO.CodBarra,CONCATENATE(ORÇAMENTO.Fonte," ",ORÇAMENTO.CodBarra)))</f>
        <v>0</v>
      </c>
      <c r="AF16" s="69" t="str">
        <f t="shared" ref="AF16:AF66" ca="1" si="17">IF(ISERROR(INDIRECT(ORÇAMENTO.BancoRef)),"(abra o arquivo 'Referência "&amp;Excel_BuiltIn_Database&amp;".xls)",IF(OR($C16&lt;&gt;"S",ORÇAMENTO.CodBarra=""),"(Sem Código)",IF(ISERROR(MATCH($AE16,INDIRECT(ORÇAMENTO.BancoRef),0)),"(Código não identificado nas referências)",MATCH($AE16,INDIRECT(ORÇAMENTO.BancoRef),0))))</f>
        <v>(Sem Código)</v>
      </c>
      <c r="AG16" s="70">
        <v>0</v>
      </c>
      <c r="AH16" s="71">
        <v>0.26400000000000001</v>
      </c>
      <c r="AJ16" s="72"/>
      <c r="AL16" s="73"/>
      <c r="AM16" s="74">
        <f t="shared" si="0"/>
        <v>313598.98</v>
      </c>
      <c r="AN16" s="75">
        <f t="shared" ref="AN16:AN66" si="18">ROUND(ORÇAMENTO.CustoUnitario*(1+$AH16),2)</f>
        <v>0</v>
      </c>
    </row>
    <row r="17" spans="1:40" x14ac:dyDescent="0.25">
      <c r="A17">
        <f t="shared" si="1"/>
        <v>2</v>
      </c>
      <c r="B17">
        <f t="shared" ca="1" si="2"/>
        <v>2</v>
      </c>
      <c r="C17">
        <f t="shared" ca="1" si="3"/>
        <v>2</v>
      </c>
      <c r="D17">
        <f t="shared" ca="1" si="4"/>
        <v>16</v>
      </c>
      <c r="E17">
        <f ca="1">IF($C17=1,OFFSET(E17,-1,0)+MAX(1,COUNTIF([1]QCI!$A$13:$A$24,OFFSET([1]ORÇAMENTO!E17,-1,0))),OFFSET(E17,-1,0))</f>
        <v>1</v>
      </c>
      <c r="F17">
        <f t="shared" ca="1" si="5"/>
        <v>1</v>
      </c>
      <c r="G17">
        <f t="shared" ca="1" si="6"/>
        <v>0</v>
      </c>
      <c r="H17">
        <f t="shared" ca="1" si="7"/>
        <v>0</v>
      </c>
      <c r="I17">
        <f t="shared" ca="1" si="8"/>
        <v>0</v>
      </c>
      <c r="J17">
        <f t="shared" ca="1" si="9"/>
        <v>50</v>
      </c>
      <c r="K17">
        <f ca="1">IF(OR($C17="S",$C17=0),0,MATCH(OFFSET($D17,0,$C17)+IF($C17&lt;&gt;1,1,COUNTIF([1]QCI!$A$13:$A$24,[1]ORÇAMENTO!E17)),OFFSET($D17,1,$C17,ROW($C$67)-ROW($C17)),0))</f>
        <v>16</v>
      </c>
      <c r="L17" s="53" t="str">
        <f t="shared" ca="1" si="10"/>
        <v>F</v>
      </c>
      <c r="M17" s="54" t="s">
        <v>4</v>
      </c>
      <c r="N17" s="55" t="s">
        <v>4</v>
      </c>
      <c r="O17" s="56" t="s">
        <v>202</v>
      </c>
      <c r="P17" s="57" t="s">
        <v>62</v>
      </c>
      <c r="Q17" s="58"/>
      <c r="R17" s="59" t="s">
        <v>67</v>
      </c>
      <c r="S17" s="60" t="str">
        <f t="shared" ca="1" si="11"/>
        <v>-</v>
      </c>
      <c r="T17" s="61">
        <f ca="1">OFFSET([1]CÁLCULO!H$15,ROW($T17)-ROW(T$15),0)</f>
        <v>0</v>
      </c>
      <c r="U17" s="62"/>
      <c r="V17" s="63" t="s">
        <v>10</v>
      </c>
      <c r="W17" s="61">
        <f t="shared" ca="1" si="12"/>
        <v>0</v>
      </c>
      <c r="X17" s="64">
        <v>42831.59</v>
      </c>
      <c r="Y17" s="65" t="s">
        <v>63</v>
      </c>
      <c r="Z17" t="str">
        <f t="shared" ca="1" si="13"/>
        <v/>
      </c>
      <c r="AA17" s="66">
        <f ca="1">IF($C17="S",IF($Z17="CP",$X17,IF($Z17="RA",(($X17)*[1]QCI!$AA$3),0)),SomaAgrup)</f>
        <v>3701.1995408218459</v>
      </c>
      <c r="AB17" s="67">
        <f t="shared" ca="1" si="14"/>
        <v>0</v>
      </c>
      <c r="AC17" s="68" t="str">
        <f t="shared" ca="1" si="15"/>
        <v/>
      </c>
      <c r="AD17" s="8">
        <f ca="1">IF(C17&lt;=CRONO.NivelExibicao,MAX($AD$15:OFFSET(AD17,-1,0))+IF($C17&lt;&gt;1,1,MAX(1,COUNTIF([1]QCI!$A$13:$A$24,OFFSET($E17,-1,0)))),"")</f>
        <v>2</v>
      </c>
      <c r="AE17" s="18" t="b">
        <f t="shared" ca="1" si="16"/>
        <v>0</v>
      </c>
      <c r="AF17" s="69" t="str">
        <f t="shared" ca="1" si="17"/>
        <v>(Sem Código)</v>
      </c>
      <c r="AG17" s="70">
        <v>0</v>
      </c>
      <c r="AH17" s="71">
        <v>0.26400000000000001</v>
      </c>
      <c r="AJ17" s="72"/>
      <c r="AL17" s="73"/>
      <c r="AM17" s="74">
        <f t="shared" si="0"/>
        <v>42831.59</v>
      </c>
      <c r="AN17" s="75">
        <f t="shared" si="18"/>
        <v>0</v>
      </c>
    </row>
    <row r="18" spans="1:40" ht="60" x14ac:dyDescent="0.25">
      <c r="A18" t="str">
        <f t="shared" si="1"/>
        <v>S</v>
      </c>
      <c r="B18">
        <f t="shared" ca="1" si="2"/>
        <v>2</v>
      </c>
      <c r="C18" t="str">
        <f t="shared" ca="1" si="3"/>
        <v>S</v>
      </c>
      <c r="D18">
        <f t="shared" ca="1" si="4"/>
        <v>0</v>
      </c>
      <c r="E18">
        <f ca="1">IF($C18=1,OFFSET(E18,-1,0)+MAX(1,COUNTIF([1]QCI!$A$13:$A$24,OFFSET([1]ORÇAMENTO!E18,-1,0))),OFFSET(E18,-1,0))</f>
        <v>1</v>
      </c>
      <c r="F18">
        <f t="shared" ca="1" si="5"/>
        <v>1</v>
      </c>
      <c r="G18">
        <f t="shared" ca="1" si="6"/>
        <v>0</v>
      </c>
      <c r="H18">
        <f t="shared" ca="1" si="7"/>
        <v>0</v>
      </c>
      <c r="I18">
        <f t="shared" ca="1" si="8"/>
        <v>1</v>
      </c>
      <c r="J18">
        <f t="shared" ca="1" si="9"/>
        <v>0</v>
      </c>
      <c r="K18">
        <f ca="1">IF(OR($C18="S",$C18=0),0,MATCH(OFFSET($D18,0,$C18)+IF($C18&lt;&gt;1,1,COUNTIF([1]QCI!$A$13:$A$24,[1]ORÇAMENTO!E18)),OFFSET($D18,1,$C18,ROW($C$67)-ROW($C18)),0))</f>
        <v>0</v>
      </c>
      <c r="L18" s="53" t="str">
        <f t="shared" ca="1" si="10"/>
        <v>F</v>
      </c>
      <c r="M18" s="54" t="s">
        <v>7</v>
      </c>
      <c r="N18" s="55" t="s">
        <v>7</v>
      </c>
      <c r="O18" s="56" t="s">
        <v>115</v>
      </c>
      <c r="P18" s="57" t="s">
        <v>68</v>
      </c>
      <c r="Q18" s="58" t="s">
        <v>69</v>
      </c>
      <c r="R18" s="59" t="s">
        <v>114</v>
      </c>
      <c r="S18" s="60" t="s">
        <v>116</v>
      </c>
      <c r="T18" s="61">
        <v>6</v>
      </c>
      <c r="U18" s="62">
        <v>240.25</v>
      </c>
      <c r="V18" s="63" t="s">
        <v>10</v>
      </c>
      <c r="W18" s="61">
        <v>303.68</v>
      </c>
      <c r="X18" s="64">
        <v>1822.08</v>
      </c>
      <c r="Y18" s="65" t="s">
        <v>63</v>
      </c>
      <c r="Z18" t="str">
        <f t="shared" ca="1" si="13"/>
        <v>RA</v>
      </c>
      <c r="AA18" s="66">
        <f ca="1">IF($C18="S",IF($Z18="CP",$X18,IF($Z18="RA",(($X18)*[1]QCI!$AA$3),0)),SomaAgrup)</f>
        <v>157.45111632187059</v>
      </c>
      <c r="AB18" s="67">
        <f t="shared" ca="1" si="14"/>
        <v>0</v>
      </c>
      <c r="AC18" s="68" t="str">
        <f t="shared" ca="1" si="15"/>
        <v/>
      </c>
      <c r="AD18" s="8" t="str">
        <f ca="1">IF(C18&lt;=CRONO.NivelExibicao,MAX($AD$15:OFFSET(AD18,-1,0))+IF($C18&lt;&gt;1,1,MAX(1,COUNTIF([1]QCI!$A$13:$A$24,OFFSET($E18,-1,0)))),"")</f>
        <v/>
      </c>
      <c r="AE18" s="18" t="str">
        <f t="shared" ca="1" si="16"/>
        <v>Composição COMP 01</v>
      </c>
      <c r="AF18" s="69">
        <f t="shared" ca="1" si="17"/>
        <v>3</v>
      </c>
      <c r="AG18" s="70">
        <v>240.25</v>
      </c>
      <c r="AH18" s="71">
        <v>0.26400000000000001</v>
      </c>
      <c r="AJ18" s="72">
        <v>6</v>
      </c>
      <c r="AL18" s="73"/>
      <c r="AM18" s="74">
        <f t="shared" si="0"/>
        <v>1822.08</v>
      </c>
      <c r="AN18" s="75">
        <f t="shared" si="18"/>
        <v>303.68</v>
      </c>
    </row>
    <row r="19" spans="1:40" ht="30" x14ac:dyDescent="0.25">
      <c r="A19" t="str">
        <f t="shared" si="1"/>
        <v>S</v>
      </c>
      <c r="B19">
        <f t="shared" ca="1" si="2"/>
        <v>2</v>
      </c>
      <c r="C19" t="str">
        <f t="shared" ca="1" si="3"/>
        <v>S</v>
      </c>
      <c r="D19">
        <f t="shared" ca="1" si="4"/>
        <v>0</v>
      </c>
      <c r="E19">
        <f ca="1">IF($C19=1,OFFSET(E19,-1,0)+MAX(1,COUNTIF([1]QCI!$A$13:$A$24,OFFSET([1]ORÇAMENTO!E19,-1,0))),OFFSET(E19,-1,0))</f>
        <v>1</v>
      </c>
      <c r="F19">
        <f t="shared" ca="1" si="5"/>
        <v>1</v>
      </c>
      <c r="G19">
        <f t="shared" ca="1" si="6"/>
        <v>0</v>
      </c>
      <c r="H19">
        <f t="shared" ca="1" si="7"/>
        <v>0</v>
      </c>
      <c r="I19">
        <f t="shared" ca="1" si="8"/>
        <v>2</v>
      </c>
      <c r="J19">
        <f t="shared" ca="1" si="9"/>
        <v>0</v>
      </c>
      <c r="K19">
        <f ca="1">IF(OR($C19="S",$C19=0),0,MATCH(OFFSET($D19,0,$C19)+IF($C19&lt;&gt;1,1,COUNTIF([1]QCI!$A$13:$A$24,[1]ORÇAMENTO!E19)),OFFSET($D19,1,$C19,ROW($C$67)-ROW($C19)),0))</f>
        <v>0</v>
      </c>
      <c r="L19" s="53" t="str">
        <f t="shared" ca="1" si="10"/>
        <v>F</v>
      </c>
      <c r="M19" s="54" t="s">
        <v>7</v>
      </c>
      <c r="N19" s="55" t="s">
        <v>7</v>
      </c>
      <c r="O19" s="56" t="s">
        <v>117</v>
      </c>
      <c r="P19" s="57" t="s">
        <v>62</v>
      </c>
      <c r="Q19" s="58" t="s">
        <v>70</v>
      </c>
      <c r="R19" s="59" t="s">
        <v>118</v>
      </c>
      <c r="S19" s="60" t="s">
        <v>116</v>
      </c>
      <c r="T19" s="61">
        <v>80</v>
      </c>
      <c r="U19" s="62">
        <v>3.73</v>
      </c>
      <c r="V19" s="63" t="s">
        <v>10</v>
      </c>
      <c r="W19" s="61">
        <v>4.71</v>
      </c>
      <c r="X19" s="64">
        <v>376.8</v>
      </c>
      <c r="Y19" s="65" t="s">
        <v>63</v>
      </c>
      <c r="Z19" t="str">
        <f t="shared" ca="1" si="13"/>
        <v>RA</v>
      </c>
      <c r="AA19" s="66">
        <f ca="1">IF($C19="S",IF($Z19="CP",$X19,IF($Z19="RA",(($X19)*[1]QCI!$AA$3),0)),SomaAgrup)</f>
        <v>32.560359934844158</v>
      </c>
      <c r="AB19" s="67">
        <f t="shared" ca="1" si="14"/>
        <v>0</v>
      </c>
      <c r="AC19" s="68" t="str">
        <f t="shared" ca="1" si="15"/>
        <v/>
      </c>
      <c r="AD19" s="8" t="str">
        <f ca="1">IF(C19&lt;=CRONO.NivelExibicao,MAX($AD$15:OFFSET(AD19,-1,0))+IF($C19&lt;&gt;1,1,MAX(1,COUNTIF([1]QCI!$A$13:$A$24,OFFSET($E19,-1,0)))),"")</f>
        <v/>
      </c>
      <c r="AE19" s="18" t="str">
        <f t="shared" ca="1" si="16"/>
        <v>SINAPI 97647</v>
      </c>
      <c r="AF19" s="69">
        <f t="shared" ca="1" si="17"/>
        <v>29018</v>
      </c>
      <c r="AG19" s="70">
        <v>3.73</v>
      </c>
      <c r="AH19" s="71">
        <v>0.26400000000000001</v>
      </c>
      <c r="AJ19" s="72">
        <v>80</v>
      </c>
      <c r="AL19" s="73"/>
      <c r="AM19" s="74">
        <f t="shared" si="0"/>
        <v>376.8</v>
      </c>
      <c r="AN19" s="75">
        <f t="shared" si="18"/>
        <v>4.71</v>
      </c>
    </row>
    <row r="20" spans="1:40" ht="30" x14ac:dyDescent="0.25">
      <c r="A20" t="str">
        <f t="shared" si="1"/>
        <v>S</v>
      </c>
      <c r="B20">
        <f t="shared" ca="1" si="2"/>
        <v>2</v>
      </c>
      <c r="C20" t="str">
        <f t="shared" ca="1" si="3"/>
        <v>S</v>
      </c>
      <c r="D20">
        <f t="shared" ca="1" si="4"/>
        <v>0</v>
      </c>
      <c r="E20">
        <f ca="1">IF($C20=1,OFFSET(E20,-1,0)+MAX(1,COUNTIF([1]QCI!$A$13:$A$24,OFFSET([1]ORÇAMENTO!E20,-1,0))),OFFSET(E20,-1,0))</f>
        <v>1</v>
      </c>
      <c r="F20">
        <f t="shared" ca="1" si="5"/>
        <v>1</v>
      </c>
      <c r="G20">
        <f t="shared" ca="1" si="6"/>
        <v>0</v>
      </c>
      <c r="H20">
        <f t="shared" ca="1" si="7"/>
        <v>0</v>
      </c>
      <c r="I20">
        <f t="shared" ca="1" si="8"/>
        <v>3</v>
      </c>
      <c r="J20">
        <f t="shared" ca="1" si="9"/>
        <v>0</v>
      </c>
      <c r="K20">
        <f ca="1">IF(OR($C20="S",$C20=0),0,MATCH(OFFSET($D20,0,$C20)+IF($C20&lt;&gt;1,1,COUNTIF([1]QCI!$A$13:$A$24,[1]ORÇAMENTO!E20)),OFFSET($D20,1,$C20,ROW($C$67)-ROW($C20)),0))</f>
        <v>0</v>
      </c>
      <c r="L20" s="53" t="str">
        <f t="shared" ca="1" si="10"/>
        <v>F</v>
      </c>
      <c r="M20" s="54" t="s">
        <v>7</v>
      </c>
      <c r="N20" s="55" t="s">
        <v>7</v>
      </c>
      <c r="O20" s="56" t="s">
        <v>119</v>
      </c>
      <c r="P20" s="57" t="s">
        <v>62</v>
      </c>
      <c r="Q20" s="58" t="s">
        <v>71</v>
      </c>
      <c r="R20" s="59" t="s">
        <v>120</v>
      </c>
      <c r="S20" s="60" t="s">
        <v>116</v>
      </c>
      <c r="T20" s="61">
        <v>72</v>
      </c>
      <c r="U20" s="62">
        <v>9.02</v>
      </c>
      <c r="V20" s="63" t="s">
        <v>10</v>
      </c>
      <c r="W20" s="61">
        <v>11.4</v>
      </c>
      <c r="X20" s="64">
        <v>820.8</v>
      </c>
      <c r="Y20" s="65" t="s">
        <v>63</v>
      </c>
      <c r="Z20" t="str">
        <f t="shared" ca="1" si="13"/>
        <v>RA</v>
      </c>
      <c r="AA20" s="66">
        <f ca="1">IF($C20="S",IF($Z20="CP",$X20,IF($Z20="RA",(($X20)*[1]QCI!$AA$3),0)),SomaAgrup)</f>
        <v>70.927663042781532</v>
      </c>
      <c r="AB20" s="67">
        <f t="shared" ca="1" si="14"/>
        <v>0</v>
      </c>
      <c r="AC20" s="68" t="str">
        <f t="shared" ca="1" si="15"/>
        <v/>
      </c>
      <c r="AD20" s="8" t="str">
        <f ca="1">IF(C20&lt;=CRONO.NivelExibicao,MAX($AD$15:OFFSET(AD20,-1,0))+IF($C20&lt;&gt;1,1,MAX(1,COUNTIF([1]QCI!$A$13:$A$24,OFFSET($E20,-1,0)))),"")</f>
        <v/>
      </c>
      <c r="AE20" s="18" t="str">
        <f t="shared" ca="1" si="16"/>
        <v>SINAPI 97638</v>
      </c>
      <c r="AF20" s="69">
        <f t="shared" ca="1" si="17"/>
        <v>29010</v>
      </c>
      <c r="AG20" s="70">
        <v>9.02</v>
      </c>
      <c r="AH20" s="71">
        <v>0.26400000000000001</v>
      </c>
      <c r="AJ20" s="72">
        <v>72</v>
      </c>
      <c r="AL20" s="73"/>
      <c r="AM20" s="74">
        <f t="shared" si="0"/>
        <v>820.8</v>
      </c>
      <c r="AN20" s="75">
        <f t="shared" si="18"/>
        <v>11.4</v>
      </c>
    </row>
    <row r="21" spans="1:40" x14ac:dyDescent="0.25">
      <c r="A21" t="str">
        <f t="shared" si="1"/>
        <v>S</v>
      </c>
      <c r="B21">
        <f t="shared" ca="1" si="2"/>
        <v>2</v>
      </c>
      <c r="C21" t="str">
        <f t="shared" ca="1" si="3"/>
        <v>S</v>
      </c>
      <c r="D21">
        <f t="shared" ca="1" si="4"/>
        <v>0</v>
      </c>
      <c r="E21">
        <f ca="1">IF($C21=1,OFFSET(E21,-1,0)+MAX(1,COUNTIF([1]QCI!$A$13:$A$24,OFFSET([1]ORÇAMENTO!E21,-1,0))),OFFSET(E21,-1,0))</f>
        <v>1</v>
      </c>
      <c r="F21">
        <f t="shared" ca="1" si="5"/>
        <v>1</v>
      </c>
      <c r="G21">
        <f t="shared" ca="1" si="6"/>
        <v>0</v>
      </c>
      <c r="H21">
        <f t="shared" ca="1" si="7"/>
        <v>0</v>
      </c>
      <c r="I21">
        <f t="shared" ca="1" si="8"/>
        <v>4</v>
      </c>
      <c r="J21">
        <f t="shared" ca="1" si="9"/>
        <v>0</v>
      </c>
      <c r="K21">
        <f ca="1">IF(OR($C21="S",$C21=0),0,MATCH(OFFSET($D21,0,$C21)+IF($C21&lt;&gt;1,1,COUNTIF([1]QCI!$A$13:$A$24,[1]ORÇAMENTO!E21)),OFFSET($D21,1,$C21,ROW($C$67)-ROW($C21)),0))</f>
        <v>0</v>
      </c>
      <c r="L21" s="53" t="str">
        <f t="shared" ca="1" si="10"/>
        <v>F</v>
      </c>
      <c r="M21" s="54" t="s">
        <v>7</v>
      </c>
      <c r="N21" s="55" t="s">
        <v>7</v>
      </c>
      <c r="O21" s="56" t="s">
        <v>121</v>
      </c>
      <c r="P21" s="57" t="s">
        <v>68</v>
      </c>
      <c r="Q21" s="58" t="s">
        <v>72</v>
      </c>
      <c r="R21" s="59" t="s">
        <v>122</v>
      </c>
      <c r="S21" s="60" t="s">
        <v>123</v>
      </c>
      <c r="T21" s="61">
        <v>10</v>
      </c>
      <c r="U21" s="62">
        <v>3.26</v>
      </c>
      <c r="V21" s="63" t="s">
        <v>10</v>
      </c>
      <c r="W21" s="61">
        <v>4.12</v>
      </c>
      <c r="X21" s="64">
        <v>41.2</v>
      </c>
      <c r="Y21" s="65" t="s">
        <v>63</v>
      </c>
      <c r="Z21" t="str">
        <f t="shared" ca="1" si="13"/>
        <v>RA</v>
      </c>
      <c r="AA21" s="66">
        <f ca="1">IF($C21="S",IF($Z21="CP",$X21,IF($Z21="RA",(($X21)*[1]QCI!$AA$3),0)),SomaAgrup)</f>
        <v>3.5602092073131084</v>
      </c>
      <c r="AB21" s="67">
        <f t="shared" ca="1" si="14"/>
        <v>0</v>
      </c>
      <c r="AC21" s="68" t="str">
        <f t="shared" ca="1" si="15"/>
        <v/>
      </c>
      <c r="AD21" s="8" t="str">
        <f ca="1">IF(C21&lt;=CRONO.NivelExibicao,MAX($AD$15:OFFSET(AD21,-1,0))+IF($C21&lt;&gt;1,1,MAX(1,COUNTIF([1]QCI!$A$13:$A$24,OFFSET($E21,-1,0)))),"")</f>
        <v/>
      </c>
      <c r="AE21" s="18" t="str">
        <f t="shared" ca="1" si="16"/>
        <v>Composição COMP 02</v>
      </c>
      <c r="AF21" s="69">
        <f t="shared" ca="1" si="17"/>
        <v>4</v>
      </c>
      <c r="AG21" s="70">
        <v>3.26</v>
      </c>
      <c r="AH21" s="71">
        <v>0.26400000000000001</v>
      </c>
      <c r="AJ21" s="72">
        <v>10</v>
      </c>
      <c r="AL21" s="73"/>
      <c r="AM21" s="74">
        <f t="shared" si="0"/>
        <v>41.2</v>
      </c>
      <c r="AN21" s="75">
        <f t="shared" si="18"/>
        <v>4.12</v>
      </c>
    </row>
    <row r="22" spans="1:40" ht="30" x14ac:dyDescent="0.25">
      <c r="A22" t="str">
        <f t="shared" si="1"/>
        <v>S</v>
      </c>
      <c r="B22">
        <f t="shared" ca="1" si="2"/>
        <v>2</v>
      </c>
      <c r="C22" t="str">
        <f t="shared" ca="1" si="3"/>
        <v>S</v>
      </c>
      <c r="D22">
        <f t="shared" ca="1" si="4"/>
        <v>0</v>
      </c>
      <c r="E22">
        <f ca="1">IF($C22=1,OFFSET(E22,-1,0)+MAX(1,COUNTIF([1]QCI!$A$13:$A$24,OFFSET([1]ORÇAMENTO!E22,-1,0))),OFFSET(E22,-1,0))</f>
        <v>1</v>
      </c>
      <c r="F22">
        <f t="shared" ca="1" si="5"/>
        <v>1</v>
      </c>
      <c r="G22">
        <f t="shared" ca="1" si="6"/>
        <v>0</v>
      </c>
      <c r="H22">
        <f t="shared" ca="1" si="7"/>
        <v>0</v>
      </c>
      <c r="I22">
        <f t="shared" ca="1" si="8"/>
        <v>5</v>
      </c>
      <c r="J22">
        <f t="shared" ca="1" si="9"/>
        <v>0</v>
      </c>
      <c r="K22">
        <f ca="1">IF(OR($C22="S",$C22=0),0,MATCH(OFFSET($D22,0,$C22)+IF($C22&lt;&gt;1,1,COUNTIF([1]QCI!$A$13:$A$24,[1]ORÇAMENTO!E22)),OFFSET($D22,1,$C22,ROW($C$67)-ROW($C22)),0))</f>
        <v>0</v>
      </c>
      <c r="L22" s="53" t="str">
        <f t="shared" ca="1" si="10"/>
        <v>F</v>
      </c>
      <c r="M22" s="54" t="s">
        <v>7</v>
      </c>
      <c r="N22" s="55" t="s">
        <v>7</v>
      </c>
      <c r="O22" s="56" t="s">
        <v>124</v>
      </c>
      <c r="P22" s="57" t="s">
        <v>68</v>
      </c>
      <c r="Q22" s="58" t="s">
        <v>73</v>
      </c>
      <c r="R22" s="59" t="s">
        <v>125</v>
      </c>
      <c r="S22" s="60" t="s">
        <v>116</v>
      </c>
      <c r="T22" s="61">
        <v>80</v>
      </c>
      <c r="U22" s="62">
        <v>24.51</v>
      </c>
      <c r="V22" s="63" t="s">
        <v>10</v>
      </c>
      <c r="W22" s="61">
        <v>30.98</v>
      </c>
      <c r="X22" s="64">
        <v>2478.4</v>
      </c>
      <c r="Y22" s="65" t="s">
        <v>63</v>
      </c>
      <c r="Z22" t="str">
        <f t="shared" ca="1" si="13"/>
        <v>RA</v>
      </c>
      <c r="AA22" s="66">
        <f ca="1">IF($C22="S",IF($Z22="CP",$X22,IF($Z22="RA",(($X22)*[1]QCI!$AA$3),0)),SomaAgrup)</f>
        <v>214.16559464574777</v>
      </c>
      <c r="AB22" s="67">
        <f t="shared" ca="1" si="14"/>
        <v>0</v>
      </c>
      <c r="AC22" s="68" t="str">
        <f t="shared" ca="1" si="15"/>
        <v/>
      </c>
      <c r="AD22" s="8" t="str">
        <f ca="1">IF(C22&lt;=CRONO.NivelExibicao,MAX($AD$15:OFFSET(AD22,-1,0))+IF($C22&lt;&gt;1,1,MAX(1,COUNTIF([1]QCI!$A$13:$A$24,OFFSET($E22,-1,0)))),"")</f>
        <v/>
      </c>
      <c r="AE22" s="18" t="str">
        <f t="shared" ca="1" si="16"/>
        <v>Composição COMP 03</v>
      </c>
      <c r="AF22" s="69">
        <f t="shared" ca="1" si="17"/>
        <v>5</v>
      </c>
      <c r="AG22" s="70">
        <v>24.51</v>
      </c>
      <c r="AH22" s="71">
        <v>0.26400000000000001</v>
      </c>
      <c r="AJ22" s="72">
        <v>80</v>
      </c>
      <c r="AL22" s="73"/>
      <c r="AM22" s="74">
        <f t="shared" si="0"/>
        <v>2478.4</v>
      </c>
      <c r="AN22" s="75">
        <f t="shared" si="18"/>
        <v>30.98</v>
      </c>
    </row>
    <row r="23" spans="1:40" ht="45" x14ac:dyDescent="0.25">
      <c r="A23" t="str">
        <f t="shared" si="1"/>
        <v>S</v>
      </c>
      <c r="B23">
        <f t="shared" ca="1" si="2"/>
        <v>2</v>
      </c>
      <c r="C23" t="str">
        <f t="shared" ca="1" si="3"/>
        <v>S</v>
      </c>
      <c r="D23">
        <f t="shared" ca="1" si="4"/>
        <v>0</v>
      </c>
      <c r="E23">
        <f ca="1">IF($C23=1,OFFSET(E23,-1,0)+MAX(1,COUNTIF([1]QCI!$A$13:$A$24,OFFSET([1]ORÇAMENTO!E23,-1,0))),OFFSET(E23,-1,0))</f>
        <v>1</v>
      </c>
      <c r="F23">
        <f t="shared" ca="1" si="5"/>
        <v>1</v>
      </c>
      <c r="G23">
        <f t="shared" ca="1" si="6"/>
        <v>0</v>
      </c>
      <c r="H23">
        <f t="shared" ca="1" si="7"/>
        <v>0</v>
      </c>
      <c r="I23">
        <f t="shared" ca="1" si="8"/>
        <v>6</v>
      </c>
      <c r="J23">
        <f t="shared" ca="1" si="9"/>
        <v>0</v>
      </c>
      <c r="K23">
        <f ca="1">IF(OR($C23="S",$C23=0),0,MATCH(OFFSET($D23,0,$C23)+IF($C23&lt;&gt;1,1,COUNTIF([1]QCI!$A$13:$A$24,[1]ORÇAMENTO!E23)),OFFSET($D23,1,$C23,ROW($C$67)-ROW($C23)),0))</f>
        <v>0</v>
      </c>
      <c r="L23" s="53" t="str">
        <f t="shared" ca="1" si="10"/>
        <v>F</v>
      </c>
      <c r="M23" s="54" t="s">
        <v>7</v>
      </c>
      <c r="N23" s="55" t="s">
        <v>7</v>
      </c>
      <c r="O23" s="56" t="s">
        <v>126</v>
      </c>
      <c r="P23" s="57" t="s">
        <v>68</v>
      </c>
      <c r="Q23" s="58" t="s">
        <v>74</v>
      </c>
      <c r="R23" s="59" t="s">
        <v>127</v>
      </c>
      <c r="S23" s="60">
        <v>0</v>
      </c>
      <c r="T23" s="61">
        <v>30</v>
      </c>
      <c r="U23" s="62">
        <v>38.409999999999997</v>
      </c>
      <c r="V23" s="63" t="s">
        <v>10</v>
      </c>
      <c r="W23" s="61">
        <v>48.55</v>
      </c>
      <c r="X23" s="64">
        <v>1456.5</v>
      </c>
      <c r="Y23" s="65" t="s">
        <v>63</v>
      </c>
      <c r="Z23" t="str">
        <f t="shared" ca="1" si="13"/>
        <v>RA</v>
      </c>
      <c r="AA23" s="66">
        <f ca="1">IF($C23="S",IF($Z23="CP",$X23,IF($Z23="RA",(($X23)*[1]QCI!$AA$3),0)),SomaAgrup)</f>
        <v>125.8603085061054</v>
      </c>
      <c r="AB23" s="67">
        <f t="shared" ca="1" si="14"/>
        <v>0</v>
      </c>
      <c r="AC23" s="68" t="str">
        <f t="shared" ca="1" si="15"/>
        <v/>
      </c>
      <c r="AD23" s="8" t="str">
        <f ca="1">IF(C23&lt;=CRONO.NivelExibicao,MAX($AD$15:OFFSET(AD23,-1,0))+IF($C23&lt;&gt;1,1,MAX(1,COUNTIF([1]QCI!$A$13:$A$24,OFFSET($E23,-1,0)))),"")</f>
        <v/>
      </c>
      <c r="AE23" s="18" t="str">
        <f t="shared" ca="1" si="16"/>
        <v>Composição COMP 04</v>
      </c>
      <c r="AF23" s="69">
        <f t="shared" ca="1" si="17"/>
        <v>6</v>
      </c>
      <c r="AG23" s="70">
        <v>38.409999999999997</v>
      </c>
      <c r="AH23" s="71">
        <v>0.26400000000000001</v>
      </c>
      <c r="AJ23" s="72">
        <v>30</v>
      </c>
      <c r="AL23" s="73"/>
      <c r="AM23" s="74">
        <f t="shared" si="0"/>
        <v>1456.5</v>
      </c>
      <c r="AN23" s="75">
        <f t="shared" si="18"/>
        <v>48.55</v>
      </c>
    </row>
    <row r="24" spans="1:40" ht="45" x14ac:dyDescent="0.25">
      <c r="A24" t="str">
        <f t="shared" si="1"/>
        <v>S</v>
      </c>
      <c r="B24">
        <f t="shared" ca="1" si="2"/>
        <v>2</v>
      </c>
      <c r="C24" t="str">
        <f t="shared" ca="1" si="3"/>
        <v>S</v>
      </c>
      <c r="D24">
        <f t="shared" ca="1" si="4"/>
        <v>0</v>
      </c>
      <c r="E24">
        <f ca="1">IF($C24=1,OFFSET(E24,-1,0)+MAX(1,COUNTIF([1]QCI!$A$13:$A$24,OFFSET([1]ORÇAMENTO!E24,-1,0))),OFFSET(E24,-1,0))</f>
        <v>1</v>
      </c>
      <c r="F24">
        <f t="shared" ca="1" si="5"/>
        <v>1</v>
      </c>
      <c r="G24">
        <f t="shared" ca="1" si="6"/>
        <v>0</v>
      </c>
      <c r="H24">
        <f t="shared" ca="1" si="7"/>
        <v>0</v>
      </c>
      <c r="I24">
        <f t="shared" ca="1" si="8"/>
        <v>7</v>
      </c>
      <c r="J24">
        <f t="shared" ca="1" si="9"/>
        <v>0</v>
      </c>
      <c r="K24">
        <f ca="1">IF(OR($C24="S",$C24=0),0,MATCH(OFFSET($D24,0,$C24)+IF($C24&lt;&gt;1,1,COUNTIF([1]QCI!$A$13:$A$24,[1]ORÇAMENTO!E24)),OFFSET($D24,1,$C24,ROW($C$67)-ROW($C24)),0))</f>
        <v>0</v>
      </c>
      <c r="L24" s="53" t="str">
        <f t="shared" ca="1" si="10"/>
        <v>F</v>
      </c>
      <c r="M24" s="54" t="s">
        <v>7</v>
      </c>
      <c r="N24" s="55" t="s">
        <v>7</v>
      </c>
      <c r="O24" s="56" t="s">
        <v>128</v>
      </c>
      <c r="P24" s="57" t="s">
        <v>68</v>
      </c>
      <c r="Q24" s="58" t="s">
        <v>75</v>
      </c>
      <c r="R24" s="59" t="s">
        <v>129</v>
      </c>
      <c r="S24" s="60" t="s">
        <v>130</v>
      </c>
      <c r="T24" s="61">
        <v>6480</v>
      </c>
      <c r="U24" s="62">
        <v>0.19</v>
      </c>
      <c r="V24" s="63" t="s">
        <v>10</v>
      </c>
      <c r="W24" s="61">
        <v>0.24</v>
      </c>
      <c r="X24" s="64">
        <v>1555.2</v>
      </c>
      <c r="Y24" s="65" t="s">
        <v>63</v>
      </c>
      <c r="Z24" t="str">
        <f t="shared" ca="1" si="13"/>
        <v>RA</v>
      </c>
      <c r="AA24" s="66">
        <f ca="1">IF($C24="S",IF($Z24="CP",$X24,IF($Z24="RA",(($X24)*[1]QCI!$AA$3),0)),SomaAgrup)</f>
        <v>134.38925629158607</v>
      </c>
      <c r="AB24" s="67">
        <f t="shared" ca="1" si="14"/>
        <v>0</v>
      </c>
      <c r="AC24" s="68" t="str">
        <f t="shared" ca="1" si="15"/>
        <v/>
      </c>
      <c r="AD24" s="8" t="str">
        <f ca="1">IF(C24&lt;=CRONO.NivelExibicao,MAX($AD$15:OFFSET(AD24,-1,0))+IF($C24&lt;&gt;1,1,MAX(1,COUNTIF([1]QCI!$A$13:$A$24,OFFSET($E24,-1,0)))),"")</f>
        <v/>
      </c>
      <c r="AE24" s="18" t="str">
        <f t="shared" ca="1" si="16"/>
        <v>Composição COMP 05</v>
      </c>
      <c r="AF24" s="69">
        <f t="shared" ca="1" si="17"/>
        <v>7</v>
      </c>
      <c r="AG24" s="70">
        <v>0.19</v>
      </c>
      <c r="AH24" s="71">
        <v>0.26400000000000001</v>
      </c>
      <c r="AJ24" s="72">
        <v>6480</v>
      </c>
      <c r="AL24" s="73"/>
      <c r="AM24" s="74">
        <f t="shared" si="0"/>
        <v>1555.2</v>
      </c>
      <c r="AN24" s="75">
        <f t="shared" si="18"/>
        <v>0.24</v>
      </c>
    </row>
    <row r="25" spans="1:40" ht="45" x14ac:dyDescent="0.25">
      <c r="A25" t="str">
        <f t="shared" si="1"/>
        <v>S</v>
      </c>
      <c r="B25">
        <f t="shared" ca="1" si="2"/>
        <v>2</v>
      </c>
      <c r="C25" t="str">
        <f t="shared" ca="1" si="3"/>
        <v>S</v>
      </c>
      <c r="D25">
        <f t="shared" ca="1" si="4"/>
        <v>0</v>
      </c>
      <c r="E25">
        <f ca="1">IF($C25=1,OFFSET(E25,-1,0)+MAX(1,COUNTIF([1]QCI!$A$13:$A$24,OFFSET([1]ORÇAMENTO!E25,-1,0))),OFFSET(E25,-1,0))</f>
        <v>1</v>
      </c>
      <c r="F25">
        <f t="shared" ca="1" si="5"/>
        <v>1</v>
      </c>
      <c r="G25">
        <f t="shared" ca="1" si="6"/>
        <v>0</v>
      </c>
      <c r="H25">
        <f t="shared" ca="1" si="7"/>
        <v>0</v>
      </c>
      <c r="I25">
        <f t="shared" ca="1" si="8"/>
        <v>8</v>
      </c>
      <c r="J25">
        <f t="shared" ca="1" si="9"/>
        <v>0</v>
      </c>
      <c r="K25">
        <f ca="1">IF(OR($C25="S",$C25=0),0,MATCH(OFFSET($D25,0,$C25)+IF($C25&lt;&gt;1,1,COUNTIF([1]QCI!$A$13:$A$24,[1]ORÇAMENTO!E25)),OFFSET($D25,1,$C25,ROW($C$67)-ROW($C25)),0))</f>
        <v>0</v>
      </c>
      <c r="L25" s="53" t="str">
        <f t="shared" ca="1" si="10"/>
        <v>F</v>
      </c>
      <c r="M25" s="54" t="s">
        <v>7</v>
      </c>
      <c r="N25" s="55" t="s">
        <v>7</v>
      </c>
      <c r="O25" s="56" t="s">
        <v>131</v>
      </c>
      <c r="P25" s="57" t="s">
        <v>68</v>
      </c>
      <c r="Q25" s="58" t="s">
        <v>76</v>
      </c>
      <c r="R25" s="59" t="s">
        <v>132</v>
      </c>
      <c r="S25" s="60" t="s">
        <v>116</v>
      </c>
      <c r="T25" s="61">
        <v>108</v>
      </c>
      <c r="U25" s="62">
        <v>0.91</v>
      </c>
      <c r="V25" s="63" t="s">
        <v>10</v>
      </c>
      <c r="W25" s="61">
        <v>1.1499999999999999</v>
      </c>
      <c r="X25" s="64">
        <v>124.2</v>
      </c>
      <c r="Y25" s="65" t="s">
        <v>63</v>
      </c>
      <c r="Z25" t="str">
        <f t="shared" ca="1" si="13"/>
        <v>RA</v>
      </c>
      <c r="AA25" s="66">
        <f ca="1">IF($C25="S",IF($Z25="CP",$X25,IF($Z25="RA",(($X25)*[1]QCI!$AA$3),0)),SomaAgrup)</f>
        <v>10.732475328841943</v>
      </c>
      <c r="AB25" s="67">
        <f t="shared" ca="1" si="14"/>
        <v>0</v>
      </c>
      <c r="AC25" s="68" t="str">
        <f t="shared" ca="1" si="15"/>
        <v/>
      </c>
      <c r="AD25" s="8" t="str">
        <f ca="1">IF(C25&lt;=CRONO.NivelExibicao,MAX($AD$15:OFFSET(AD25,-1,0))+IF($C25&lt;&gt;1,1,MAX(1,COUNTIF([1]QCI!$A$13:$A$24,OFFSET($E25,-1,0)))),"")</f>
        <v/>
      </c>
      <c r="AE25" s="18" t="str">
        <f t="shared" ca="1" si="16"/>
        <v>Composição COMP 06</v>
      </c>
      <c r="AF25" s="69">
        <f t="shared" ca="1" si="17"/>
        <v>8</v>
      </c>
      <c r="AG25" s="70">
        <v>0.91</v>
      </c>
      <c r="AH25" s="71">
        <v>0.26400000000000001</v>
      </c>
      <c r="AJ25" s="72">
        <v>108</v>
      </c>
      <c r="AL25" s="73"/>
      <c r="AM25" s="74">
        <f t="shared" si="0"/>
        <v>124.2</v>
      </c>
      <c r="AN25" s="75">
        <f t="shared" si="18"/>
        <v>1.1499999999999999</v>
      </c>
    </row>
    <row r="26" spans="1:40" ht="75" x14ac:dyDescent="0.25">
      <c r="A26" t="str">
        <f t="shared" si="1"/>
        <v>S</v>
      </c>
      <c r="B26">
        <f t="shared" ca="1" si="2"/>
        <v>2</v>
      </c>
      <c r="C26" t="str">
        <f t="shared" ca="1" si="3"/>
        <v>S</v>
      </c>
      <c r="D26">
        <f t="shared" ca="1" si="4"/>
        <v>0</v>
      </c>
      <c r="E26">
        <f ca="1">IF($C26=1,OFFSET(E26,-1,0)+MAX(1,COUNTIF([1]QCI!$A$13:$A$24,OFFSET([1]ORÇAMENTO!E26,-1,0))),OFFSET(E26,-1,0))</f>
        <v>1</v>
      </c>
      <c r="F26">
        <f t="shared" ca="1" si="5"/>
        <v>1</v>
      </c>
      <c r="G26">
        <f t="shared" ca="1" si="6"/>
        <v>0</v>
      </c>
      <c r="H26">
        <f t="shared" ca="1" si="7"/>
        <v>0</v>
      </c>
      <c r="I26">
        <f t="shared" ca="1" si="8"/>
        <v>9</v>
      </c>
      <c r="J26">
        <f t="shared" ca="1" si="9"/>
        <v>0</v>
      </c>
      <c r="K26">
        <f ca="1">IF(OR($C26="S",$C26=0),0,MATCH(OFFSET($D26,0,$C26)+IF($C26&lt;&gt;1,1,COUNTIF([1]QCI!$A$13:$A$24,[1]ORÇAMENTO!E26)),OFFSET($D26,1,$C26,ROW($C$67)-ROW($C26)),0))</f>
        <v>0</v>
      </c>
      <c r="L26" s="53" t="str">
        <f t="shared" ca="1" si="10"/>
        <v>F</v>
      </c>
      <c r="M26" s="54" t="s">
        <v>7</v>
      </c>
      <c r="N26" s="55" t="s">
        <v>7</v>
      </c>
      <c r="O26" s="56" t="s">
        <v>133</v>
      </c>
      <c r="P26" s="57" t="s">
        <v>77</v>
      </c>
      <c r="Q26" s="58">
        <v>10527</v>
      </c>
      <c r="R26" s="59" t="s">
        <v>134</v>
      </c>
      <c r="S26" s="60" t="s">
        <v>135</v>
      </c>
      <c r="T26" s="61">
        <v>216</v>
      </c>
      <c r="U26" s="62">
        <v>22</v>
      </c>
      <c r="V26" s="63" t="s">
        <v>10</v>
      </c>
      <c r="W26" s="61">
        <v>27.81</v>
      </c>
      <c r="X26" s="64">
        <v>6006.96</v>
      </c>
      <c r="Y26" s="65" t="s">
        <v>63</v>
      </c>
      <c r="Z26" t="str">
        <f t="shared" ca="1" si="13"/>
        <v>RA</v>
      </c>
      <c r="AA26" s="66">
        <f ca="1">IF($C26="S",IF($Z26="CP",$X26,IF($Z26="RA",(($X26)*[1]QCI!$AA$3),0)),SomaAgrup)</f>
        <v>519.07850242625125</v>
      </c>
      <c r="AB26" s="67">
        <f t="shared" ca="1" si="14"/>
        <v>0</v>
      </c>
      <c r="AC26" s="68" t="str">
        <f t="shared" ca="1" si="15"/>
        <v/>
      </c>
      <c r="AD26" s="8" t="str">
        <f ca="1">IF(C26&lt;=CRONO.NivelExibicao,MAX($AD$15:OFFSET(AD26,-1,0))+IF($C26&lt;&gt;1,1,MAX(1,COUNTIF([1]QCI!$A$13:$A$24,OFFSET($E26,-1,0)))),"")</f>
        <v/>
      </c>
      <c r="AE26" s="18" t="str">
        <f t="shared" ca="1" si="16"/>
        <v>SINAPI-I 10527</v>
      </c>
      <c r="AF26" s="69">
        <f t="shared" ca="1" si="17"/>
        <v>32287</v>
      </c>
      <c r="AG26" s="70">
        <v>22</v>
      </c>
      <c r="AH26" s="71">
        <v>0.26400000000000001</v>
      </c>
      <c r="AJ26" s="72">
        <v>216</v>
      </c>
      <c r="AL26" s="73"/>
      <c r="AM26" s="74">
        <f t="shared" si="0"/>
        <v>6006.96</v>
      </c>
      <c r="AN26" s="75">
        <f t="shared" si="18"/>
        <v>27.81</v>
      </c>
    </row>
    <row r="27" spans="1:40" ht="30" x14ac:dyDescent="0.25">
      <c r="A27" t="str">
        <f t="shared" si="1"/>
        <v>S</v>
      </c>
      <c r="B27">
        <f t="shared" ca="1" si="2"/>
        <v>2</v>
      </c>
      <c r="C27" t="str">
        <f t="shared" ca="1" si="3"/>
        <v>S</v>
      </c>
      <c r="D27">
        <f t="shared" ca="1" si="4"/>
        <v>0</v>
      </c>
      <c r="E27">
        <f ca="1">IF($C27=1,OFFSET(E27,-1,0)+MAX(1,COUNTIF([1]QCI!$A$13:$A$24,OFFSET([1]ORÇAMENTO!E27,-1,0))),OFFSET(E27,-1,0))</f>
        <v>1</v>
      </c>
      <c r="F27">
        <f t="shared" ca="1" si="5"/>
        <v>1</v>
      </c>
      <c r="G27">
        <f t="shared" ca="1" si="6"/>
        <v>0</v>
      </c>
      <c r="H27">
        <f t="shared" ca="1" si="7"/>
        <v>0</v>
      </c>
      <c r="I27">
        <f t="shared" ca="1" si="8"/>
        <v>10</v>
      </c>
      <c r="J27">
        <f t="shared" ca="1" si="9"/>
        <v>0</v>
      </c>
      <c r="K27">
        <f ca="1">IF(OR($C27="S",$C27=0),0,MATCH(OFFSET($D27,0,$C27)+IF($C27&lt;&gt;1,1,COUNTIF([1]QCI!$A$13:$A$24,[1]ORÇAMENTO!E27)),OFFSET($D27,1,$C27,ROW($C$67)-ROW($C27)),0))</f>
        <v>0</v>
      </c>
      <c r="L27" s="53" t="str">
        <f t="shared" ca="1" si="10"/>
        <v>F</v>
      </c>
      <c r="M27" s="54" t="s">
        <v>7</v>
      </c>
      <c r="N27" s="55" t="s">
        <v>7</v>
      </c>
      <c r="O27" s="56" t="s">
        <v>136</v>
      </c>
      <c r="P27" s="57" t="s">
        <v>62</v>
      </c>
      <c r="Q27" s="58" t="s">
        <v>78</v>
      </c>
      <c r="R27" s="59" t="s">
        <v>137</v>
      </c>
      <c r="S27" s="60" t="s">
        <v>123</v>
      </c>
      <c r="T27" s="61">
        <v>288</v>
      </c>
      <c r="U27" s="62">
        <v>23.01</v>
      </c>
      <c r="V27" s="63" t="s">
        <v>10</v>
      </c>
      <c r="W27" s="61">
        <v>29.08</v>
      </c>
      <c r="X27" s="64">
        <v>8375.0400000000009</v>
      </c>
      <c r="Y27" s="65" t="s">
        <v>63</v>
      </c>
      <c r="Z27" t="str">
        <f t="shared" ca="1" si="13"/>
        <v>RA</v>
      </c>
      <c r="AA27" s="66">
        <f ca="1">IF($C27="S",IF($Z27="CP",$X27,IF($Z27="RA",(($X27)*[1]QCI!$AA$3),0)),SomaAgrup)</f>
        <v>723.71103202950428</v>
      </c>
      <c r="AB27" s="67">
        <f t="shared" ca="1" si="14"/>
        <v>0</v>
      </c>
      <c r="AC27" s="68" t="str">
        <f t="shared" ca="1" si="15"/>
        <v/>
      </c>
      <c r="AD27" s="8" t="str">
        <f ca="1">IF(C27&lt;=CRONO.NivelExibicao,MAX($AD$15:OFFSET(AD27,-1,0))+IF($C27&lt;&gt;1,1,MAX(1,COUNTIF([1]QCI!$A$13:$A$24,OFFSET($E27,-1,0)))),"")</f>
        <v/>
      </c>
      <c r="AE27" s="18" t="str">
        <f t="shared" ca="1" si="16"/>
        <v>SINAPI 97064</v>
      </c>
      <c r="AF27" s="69">
        <f t="shared" ca="1" si="17"/>
        <v>28990</v>
      </c>
      <c r="AG27" s="70">
        <v>23.01</v>
      </c>
      <c r="AH27" s="71">
        <v>0.26400000000000001</v>
      </c>
      <c r="AJ27" s="72">
        <v>288</v>
      </c>
      <c r="AL27" s="73"/>
      <c r="AM27" s="74">
        <f t="shared" si="0"/>
        <v>8375.0400000000009</v>
      </c>
      <c r="AN27" s="75">
        <f t="shared" si="18"/>
        <v>29.08</v>
      </c>
    </row>
    <row r="28" spans="1:40" ht="30" x14ac:dyDescent="0.25">
      <c r="A28" t="str">
        <f t="shared" si="1"/>
        <v>S</v>
      </c>
      <c r="B28">
        <f t="shared" ca="1" si="2"/>
        <v>2</v>
      </c>
      <c r="C28" t="str">
        <f t="shared" ca="1" si="3"/>
        <v>S</v>
      </c>
      <c r="D28">
        <f t="shared" ca="1" si="4"/>
        <v>0</v>
      </c>
      <c r="E28">
        <f ca="1">IF($C28=1,OFFSET(E28,-1,0)+MAX(1,COUNTIF([1]QCI!$A$13:$A$24,OFFSET([1]ORÇAMENTO!E28,-1,0))),OFFSET(E28,-1,0))</f>
        <v>1</v>
      </c>
      <c r="F28">
        <f t="shared" ca="1" si="5"/>
        <v>1</v>
      </c>
      <c r="G28">
        <f t="shared" ca="1" si="6"/>
        <v>0</v>
      </c>
      <c r="H28">
        <f t="shared" ca="1" si="7"/>
        <v>0</v>
      </c>
      <c r="I28">
        <f t="shared" ca="1" si="8"/>
        <v>11</v>
      </c>
      <c r="J28">
        <f t="shared" ca="1" si="9"/>
        <v>0</v>
      </c>
      <c r="K28">
        <f ca="1">IF(OR($C28="S",$C28=0),0,MATCH(OFFSET($D28,0,$C28)+IF($C28&lt;&gt;1,1,COUNTIF([1]QCI!$A$13:$A$24,[1]ORÇAMENTO!E28)),OFFSET($D28,1,$C28,ROW($C$67)-ROW($C28)),0))</f>
        <v>0</v>
      </c>
      <c r="L28" s="53" t="str">
        <f t="shared" ca="1" si="10"/>
        <v>F</v>
      </c>
      <c r="M28" s="54" t="s">
        <v>7</v>
      </c>
      <c r="N28" s="55" t="s">
        <v>7</v>
      </c>
      <c r="O28" s="56" t="s">
        <v>138</v>
      </c>
      <c r="P28" s="57" t="s">
        <v>77</v>
      </c>
      <c r="Q28" s="58">
        <v>10853</v>
      </c>
      <c r="R28" s="59" t="s">
        <v>139</v>
      </c>
      <c r="S28" s="60" t="s">
        <v>140</v>
      </c>
      <c r="T28" s="61">
        <v>39</v>
      </c>
      <c r="U28" s="62">
        <v>101.79</v>
      </c>
      <c r="V28" s="63" t="s">
        <v>10</v>
      </c>
      <c r="W28" s="61">
        <v>128.66</v>
      </c>
      <c r="X28" s="64">
        <v>5017.74</v>
      </c>
      <c r="Y28" s="65" t="s">
        <v>63</v>
      </c>
      <c r="Z28" t="str">
        <f t="shared" ca="1" si="13"/>
        <v>RA</v>
      </c>
      <c r="AA28" s="66">
        <f ca="1">IF($C28="S",IF($Z28="CP",$X28,IF($Z28="RA",(($X28)*[1]QCI!$AA$3),0)),SomaAgrup)</f>
        <v>433.59718805590472</v>
      </c>
      <c r="AB28" s="67">
        <f t="shared" ca="1" si="14"/>
        <v>0</v>
      </c>
      <c r="AC28" s="68" t="str">
        <f t="shared" ca="1" si="15"/>
        <v/>
      </c>
      <c r="AD28" s="8" t="str">
        <f ca="1">IF(C28&lt;=CRONO.NivelExibicao,MAX($AD$15:OFFSET(AD28,-1,0))+IF($C28&lt;&gt;1,1,MAX(1,COUNTIF([1]QCI!$A$13:$A$24,OFFSET($E28,-1,0)))),"")</f>
        <v/>
      </c>
      <c r="AE28" s="18" t="str">
        <f t="shared" ca="1" si="16"/>
        <v>SINAPI-I 10853</v>
      </c>
      <c r="AF28" s="69">
        <f t="shared" ca="1" si="17"/>
        <v>32272</v>
      </c>
      <c r="AG28" s="70">
        <v>101.79</v>
      </c>
      <c r="AH28" s="71">
        <v>0.26400000000000001</v>
      </c>
      <c r="AJ28" s="72">
        <v>39</v>
      </c>
      <c r="AL28" s="73"/>
      <c r="AM28" s="74">
        <f t="shared" si="0"/>
        <v>5017.74</v>
      </c>
      <c r="AN28" s="75">
        <f t="shared" si="18"/>
        <v>128.66</v>
      </c>
    </row>
    <row r="29" spans="1:40" x14ac:dyDescent="0.25">
      <c r="A29" t="str">
        <f t="shared" si="1"/>
        <v>S</v>
      </c>
      <c r="B29">
        <f t="shared" ca="1" si="2"/>
        <v>2</v>
      </c>
      <c r="C29" t="str">
        <f t="shared" ca="1" si="3"/>
        <v>S</v>
      </c>
      <c r="D29">
        <f t="shared" ca="1" si="4"/>
        <v>0</v>
      </c>
      <c r="E29">
        <f ca="1">IF($C29=1,OFFSET(E29,-1,0)+MAX(1,COUNTIF([1]QCI!$A$13:$A$24,OFFSET([1]ORÇAMENTO!E29,-1,0))),OFFSET(E29,-1,0))</f>
        <v>1</v>
      </c>
      <c r="F29">
        <f t="shared" ca="1" si="5"/>
        <v>1</v>
      </c>
      <c r="G29">
        <f t="shared" ca="1" si="6"/>
        <v>0</v>
      </c>
      <c r="H29">
        <f t="shared" ca="1" si="7"/>
        <v>0</v>
      </c>
      <c r="I29">
        <f t="shared" ca="1" si="8"/>
        <v>12</v>
      </c>
      <c r="J29">
        <f t="shared" ca="1" si="9"/>
        <v>0</v>
      </c>
      <c r="K29">
        <f ca="1">IF(OR($C29="S",$C29=0),0,MATCH(OFFSET($D29,0,$C29)+IF($C29&lt;&gt;1,1,COUNTIF([1]QCI!$A$13:$A$24,[1]ORÇAMENTO!E29)),OFFSET($D29,1,$C29,ROW($C$67)-ROW($C29)),0))</f>
        <v>0</v>
      </c>
      <c r="L29" s="53" t="str">
        <f t="shared" ca="1" si="10"/>
        <v>F</v>
      </c>
      <c r="M29" s="54" t="s">
        <v>7</v>
      </c>
      <c r="N29" s="55" t="s">
        <v>7</v>
      </c>
      <c r="O29" s="56" t="s">
        <v>141</v>
      </c>
      <c r="P29" s="57" t="s">
        <v>62</v>
      </c>
      <c r="Q29" s="58" t="s">
        <v>79</v>
      </c>
      <c r="R29" s="59" t="s">
        <v>142</v>
      </c>
      <c r="S29" s="60" t="s">
        <v>143</v>
      </c>
      <c r="T29" s="61">
        <v>1.5</v>
      </c>
      <c r="U29" s="62">
        <v>6750.38</v>
      </c>
      <c r="V29" s="63" t="s">
        <v>10</v>
      </c>
      <c r="W29" s="61">
        <v>8532.48</v>
      </c>
      <c r="X29" s="64">
        <v>12798.72</v>
      </c>
      <c r="Y29" s="65" t="s">
        <v>63</v>
      </c>
      <c r="Z29" t="str">
        <f t="shared" ca="1" si="13"/>
        <v>RA</v>
      </c>
      <c r="AA29" s="66">
        <f ca="1">IF($C29="S",IF($Z29="CP",$X29,IF($Z29="RA",(($X29)*[1]QCI!$AA$3),0)),SomaAgrup)</f>
        <v>1105.9738054811269</v>
      </c>
      <c r="AB29" s="67">
        <f t="shared" ca="1" si="14"/>
        <v>0</v>
      </c>
      <c r="AC29" s="68" t="str">
        <f t="shared" ca="1" si="15"/>
        <v/>
      </c>
      <c r="AD29" s="8" t="str">
        <f ca="1">IF(C29&lt;=CRONO.NivelExibicao,MAX($AD$15:OFFSET(AD29,-1,0))+IF($C29&lt;&gt;1,1,MAX(1,COUNTIF([1]QCI!$A$13:$A$24,OFFSET($E29,-1,0)))),"")</f>
        <v/>
      </c>
      <c r="AE29" s="18" t="str">
        <f t="shared" ca="1" si="16"/>
        <v>SINAPI 93572</v>
      </c>
      <c r="AF29" s="69">
        <f t="shared" ca="1" si="17"/>
        <v>29359</v>
      </c>
      <c r="AG29" s="70">
        <v>6750.38</v>
      </c>
      <c r="AH29" s="71">
        <v>0.26400000000000001</v>
      </c>
      <c r="AJ29" s="72">
        <v>1.5</v>
      </c>
      <c r="AL29" s="73"/>
      <c r="AM29" s="74">
        <f t="shared" si="0"/>
        <v>12798.72</v>
      </c>
      <c r="AN29" s="75">
        <f t="shared" si="18"/>
        <v>8532.48</v>
      </c>
    </row>
    <row r="30" spans="1:40" ht="75" x14ac:dyDescent="0.25">
      <c r="A30" t="str">
        <f t="shared" si="1"/>
        <v>S</v>
      </c>
      <c r="B30">
        <f t="shared" ca="1" si="2"/>
        <v>2</v>
      </c>
      <c r="C30" t="str">
        <f t="shared" ca="1" si="3"/>
        <v>S</v>
      </c>
      <c r="D30">
        <f t="shared" ca="1" si="4"/>
        <v>0</v>
      </c>
      <c r="E30">
        <f ca="1">IF($C30=1,OFFSET(E30,-1,0)+MAX(1,COUNTIF([1]QCI!$A$13:$A$24,OFFSET([1]ORÇAMENTO!E30,-1,0))),OFFSET(E30,-1,0))</f>
        <v>1</v>
      </c>
      <c r="F30">
        <f t="shared" ca="1" si="5"/>
        <v>1</v>
      </c>
      <c r="G30">
        <f t="shared" ca="1" si="6"/>
        <v>0</v>
      </c>
      <c r="H30">
        <f t="shared" ca="1" si="7"/>
        <v>0</v>
      </c>
      <c r="I30">
        <f t="shared" ca="1" si="8"/>
        <v>13</v>
      </c>
      <c r="J30">
        <f t="shared" ca="1" si="9"/>
        <v>0</v>
      </c>
      <c r="K30">
        <f ca="1">IF(OR($C30="S",$C30=0),0,MATCH(OFFSET($D30,0,$C30)+IF($C30&lt;&gt;1,1,COUNTIF([1]QCI!$A$13:$A$24,[1]ORÇAMENTO!E30)),OFFSET($D30,1,$C30,ROW($C$67)-ROW($C30)),0))</f>
        <v>0</v>
      </c>
      <c r="L30" s="53" t="str">
        <f t="shared" ca="1" si="10"/>
        <v>F</v>
      </c>
      <c r="M30" s="54" t="s">
        <v>7</v>
      </c>
      <c r="N30" s="55" t="s">
        <v>7</v>
      </c>
      <c r="O30" s="56" t="s">
        <v>144</v>
      </c>
      <c r="P30" s="57" t="s">
        <v>68</v>
      </c>
      <c r="Q30" s="58" t="s">
        <v>80</v>
      </c>
      <c r="R30" s="59" t="s">
        <v>145</v>
      </c>
      <c r="S30" s="60" t="s">
        <v>146</v>
      </c>
      <c r="T30" s="61">
        <v>5</v>
      </c>
      <c r="U30" s="62">
        <v>309.8</v>
      </c>
      <c r="V30" s="63" t="s">
        <v>10</v>
      </c>
      <c r="W30" s="61">
        <v>391.59</v>
      </c>
      <c r="X30" s="64">
        <v>1957.95</v>
      </c>
      <c r="Y30" s="65" t="s">
        <v>63</v>
      </c>
      <c r="Z30" t="str">
        <f t="shared" ca="1" si="13"/>
        <v>RA</v>
      </c>
      <c r="AA30" s="66">
        <f ca="1">IF($C30="S",IF($Z30="CP",$X30,IF($Z30="RA",(($X30)*[1]QCI!$AA$3),0)),SomaAgrup)</f>
        <v>169.19202954996845</v>
      </c>
      <c r="AB30" s="67">
        <f t="shared" ca="1" si="14"/>
        <v>0</v>
      </c>
      <c r="AC30" s="68" t="str">
        <f t="shared" ca="1" si="15"/>
        <v/>
      </c>
      <c r="AD30" s="8" t="str">
        <f ca="1">IF(C30&lt;=CRONO.NivelExibicao,MAX($AD$15:OFFSET(AD30,-1,0))+IF($C30&lt;&gt;1,1,MAX(1,COUNTIF([1]QCI!$A$13:$A$24,OFFSET($E30,-1,0)))),"")</f>
        <v/>
      </c>
      <c r="AE30" s="18" t="str">
        <f t="shared" ca="1" si="16"/>
        <v>Composição COMP 07</v>
      </c>
      <c r="AF30" s="69">
        <f t="shared" ca="1" si="17"/>
        <v>9</v>
      </c>
      <c r="AG30" s="70">
        <v>309.8</v>
      </c>
      <c r="AH30" s="71">
        <v>0.26400000000000001</v>
      </c>
      <c r="AJ30" s="72">
        <v>5</v>
      </c>
      <c r="AL30" s="73"/>
      <c r="AM30" s="74">
        <f t="shared" si="0"/>
        <v>1957.95</v>
      </c>
      <c r="AN30" s="75">
        <f t="shared" si="18"/>
        <v>391.59</v>
      </c>
    </row>
    <row r="31" spans="1:40" x14ac:dyDescent="0.25">
      <c r="A31" t="str">
        <f t="shared" si="1"/>
        <v>S</v>
      </c>
      <c r="B31">
        <f t="shared" ca="1" si="2"/>
        <v>2</v>
      </c>
      <c r="C31" t="str">
        <f t="shared" ca="1" si="3"/>
        <v>S</v>
      </c>
      <c r="D31">
        <f t="shared" ca="1" si="4"/>
        <v>0</v>
      </c>
      <c r="E31">
        <f ca="1">IF($C31=1,OFFSET(E31,-1,0)+MAX(1,COUNTIF([1]QCI!$A$13:$A$24,OFFSET([1]ORÇAMENTO!E31,-1,0))),OFFSET(E31,-1,0))</f>
        <v>1</v>
      </c>
      <c r="F31">
        <f t="shared" ca="1" si="5"/>
        <v>1</v>
      </c>
      <c r="G31">
        <f t="shared" ca="1" si="6"/>
        <v>0</v>
      </c>
      <c r="H31">
        <f t="shared" ca="1" si="7"/>
        <v>0</v>
      </c>
      <c r="I31">
        <f t="shared" ca="1" si="8"/>
        <v>13</v>
      </c>
      <c r="J31">
        <f t="shared" ca="1" si="9"/>
        <v>0</v>
      </c>
      <c r="K31">
        <f ca="1">IF(OR($C31="S",$C31=0),0,MATCH(OFFSET($D31,0,$C31)+IF($C31&lt;&gt;1,1,COUNTIF([1]QCI!$A$13:$A$24,[1]ORÇAMENTO!E31)),OFFSET($D31,1,$C31,ROW($C$67)-ROW($C31)),0))</f>
        <v>0</v>
      </c>
      <c r="L31" s="53" t="str">
        <f t="shared" ca="1" si="10"/>
        <v/>
      </c>
      <c r="M31" s="54" t="s">
        <v>7</v>
      </c>
      <c r="N31" s="55" t="s">
        <v>7</v>
      </c>
      <c r="O31" s="56" t="s">
        <v>147</v>
      </c>
      <c r="P31" s="57" t="s">
        <v>62</v>
      </c>
      <c r="Q31" s="58"/>
      <c r="R31" s="59" t="s">
        <v>148</v>
      </c>
      <c r="S31" s="60" t="s">
        <v>147</v>
      </c>
      <c r="T31" s="61">
        <v>0</v>
      </c>
      <c r="U31" s="62"/>
      <c r="V31" s="63" t="s">
        <v>10</v>
      </c>
      <c r="W31" s="61">
        <v>0</v>
      </c>
      <c r="X31" s="64">
        <v>0</v>
      </c>
      <c r="Y31" s="65" t="s">
        <v>63</v>
      </c>
      <c r="Z31" t="str">
        <f t="shared" ca="1" si="13"/>
        <v/>
      </c>
      <c r="AA31" s="66">
        <f ca="1">IF($C31="S",IF($Z31="CP",$X31,IF($Z31="RA",(($X31)*[1]QCI!$AA$3),0)),SomaAgrup)</f>
        <v>0</v>
      </c>
      <c r="AB31" s="67">
        <f t="shared" ca="1" si="14"/>
        <v>0</v>
      </c>
      <c r="AC31" s="68" t="str">
        <f t="shared" ca="1" si="15"/>
        <v/>
      </c>
      <c r="AD31" s="8" t="str">
        <f ca="1">IF(C31&lt;=CRONO.NivelExibicao,MAX($AD$15:OFFSET(AD31,-1,0))+IF($C31&lt;&gt;1,1,MAX(1,COUNTIF([1]QCI!$A$13:$A$24,OFFSET($E31,-1,0)))),"")</f>
        <v/>
      </c>
      <c r="AE31" s="18" t="b">
        <f t="shared" ca="1" si="16"/>
        <v>0</v>
      </c>
      <c r="AF31" s="69" t="str">
        <f t="shared" ca="1" si="17"/>
        <v>(Sem Código)</v>
      </c>
      <c r="AG31" s="70">
        <v>0</v>
      </c>
      <c r="AH31" s="71">
        <v>0.26400000000000001</v>
      </c>
      <c r="AJ31" s="72"/>
      <c r="AL31" s="73"/>
      <c r="AM31" s="74">
        <f t="shared" si="0"/>
        <v>0</v>
      </c>
      <c r="AN31" s="75">
        <f t="shared" si="18"/>
        <v>0</v>
      </c>
    </row>
    <row r="32" spans="1:40" x14ac:dyDescent="0.25">
      <c r="A32" t="str">
        <f t="shared" si="1"/>
        <v>S</v>
      </c>
      <c r="B32">
        <f t="shared" ca="1" si="2"/>
        <v>2</v>
      </c>
      <c r="C32" t="str">
        <f t="shared" ca="1" si="3"/>
        <v>S</v>
      </c>
      <c r="D32">
        <f t="shared" ca="1" si="4"/>
        <v>0</v>
      </c>
      <c r="E32">
        <f ca="1">IF($C32=1,OFFSET(E32,-1,0)+MAX(1,COUNTIF([1]QCI!$A$13:$A$24,OFFSET([1]ORÇAMENTO!E32,-1,0))),OFFSET(E32,-1,0))</f>
        <v>1</v>
      </c>
      <c r="F32">
        <f t="shared" ca="1" si="5"/>
        <v>1</v>
      </c>
      <c r="G32">
        <f t="shared" ca="1" si="6"/>
        <v>0</v>
      </c>
      <c r="H32">
        <f t="shared" ca="1" si="7"/>
        <v>0</v>
      </c>
      <c r="I32">
        <f t="shared" ca="1" si="8"/>
        <v>13</v>
      </c>
      <c r="J32">
        <f t="shared" ca="1" si="9"/>
        <v>0</v>
      </c>
      <c r="K32">
        <f ca="1">IF(OR($C32="S",$C32=0),0,MATCH(OFFSET($D32,0,$C32)+IF($C32&lt;&gt;1,1,COUNTIF([1]QCI!$A$13:$A$24,[1]ORÇAMENTO!E32)),OFFSET($D32,1,$C32,ROW($C$67)-ROW($C32)),0))</f>
        <v>0</v>
      </c>
      <c r="L32" s="53" t="str">
        <f t="shared" ca="1" si="10"/>
        <v/>
      </c>
      <c r="M32" s="54" t="s">
        <v>7</v>
      </c>
      <c r="N32" s="55" t="s">
        <v>7</v>
      </c>
      <c r="O32" s="56" t="s">
        <v>147</v>
      </c>
      <c r="P32" s="57" t="s">
        <v>62</v>
      </c>
      <c r="Q32" s="58"/>
      <c r="R32" s="59" t="s">
        <v>148</v>
      </c>
      <c r="S32" s="60" t="s">
        <v>147</v>
      </c>
      <c r="T32" s="61">
        <v>0</v>
      </c>
      <c r="U32" s="62"/>
      <c r="V32" s="63" t="s">
        <v>10</v>
      </c>
      <c r="W32" s="61">
        <v>0</v>
      </c>
      <c r="X32" s="64">
        <v>0</v>
      </c>
      <c r="Y32" s="65" t="s">
        <v>63</v>
      </c>
      <c r="Z32" t="str">
        <f t="shared" ca="1" si="13"/>
        <v/>
      </c>
      <c r="AA32" s="66">
        <f ca="1">IF($C32="S",IF($Z32="CP",$X32,IF($Z32="RA",(($X32)*[1]QCI!$AA$3),0)),SomaAgrup)</f>
        <v>0</v>
      </c>
      <c r="AB32" s="67">
        <f t="shared" ca="1" si="14"/>
        <v>0</v>
      </c>
      <c r="AC32" s="68" t="str">
        <f t="shared" ca="1" si="15"/>
        <v/>
      </c>
      <c r="AD32" s="8" t="str">
        <f ca="1">IF(C32&lt;=CRONO.NivelExibicao,MAX($AD$15:OFFSET(AD32,-1,0))+IF($C32&lt;&gt;1,1,MAX(1,COUNTIF([1]QCI!$A$13:$A$24,OFFSET($E32,-1,0)))),"")</f>
        <v/>
      </c>
      <c r="AE32" s="18" t="b">
        <f t="shared" ca="1" si="16"/>
        <v>0</v>
      </c>
      <c r="AF32" s="69" t="str">
        <f t="shared" ca="1" si="17"/>
        <v>(Sem Código)</v>
      </c>
      <c r="AG32" s="70">
        <v>0</v>
      </c>
      <c r="AH32" s="71">
        <v>0.26400000000000001</v>
      </c>
      <c r="AJ32" s="72"/>
      <c r="AL32" s="73"/>
      <c r="AM32" s="74">
        <f t="shared" si="0"/>
        <v>0</v>
      </c>
      <c r="AN32" s="75">
        <f t="shared" si="18"/>
        <v>0</v>
      </c>
    </row>
    <row r="33" spans="1:40" x14ac:dyDescent="0.25">
      <c r="A33">
        <f t="shared" si="1"/>
        <v>2</v>
      </c>
      <c r="B33">
        <f t="shared" ca="1" si="2"/>
        <v>2</v>
      </c>
      <c r="C33">
        <f t="shared" ca="1" si="3"/>
        <v>2</v>
      </c>
      <c r="D33">
        <f t="shared" ca="1" si="4"/>
        <v>6</v>
      </c>
      <c r="E33">
        <f ca="1">IF($C33=1,OFFSET(E33,-1,0)+MAX(1,COUNTIF([1]QCI!$A$13:$A$24,OFFSET([1]ORÇAMENTO!E33,-1,0))),OFFSET(E33,-1,0))</f>
        <v>1</v>
      </c>
      <c r="F33">
        <f t="shared" ca="1" si="5"/>
        <v>2</v>
      </c>
      <c r="G33">
        <f t="shared" ca="1" si="6"/>
        <v>0</v>
      </c>
      <c r="H33">
        <f t="shared" ca="1" si="7"/>
        <v>0</v>
      </c>
      <c r="I33">
        <f t="shared" ca="1" si="8"/>
        <v>0</v>
      </c>
      <c r="J33">
        <f t="shared" ca="1" si="9"/>
        <v>34</v>
      </c>
      <c r="K33">
        <f ca="1">IF(OR($C33="S",$C33=0),0,MATCH(OFFSET($D33,0,$C33)+IF($C33&lt;&gt;1,1,COUNTIF([1]QCI!$A$13:$A$24,[1]ORÇAMENTO!E33)),OFFSET($D33,1,$C33,ROW($C$67)-ROW($C33)),0))</f>
        <v>6</v>
      </c>
      <c r="L33" s="53" t="str">
        <f t="shared" ca="1" si="10"/>
        <v>F</v>
      </c>
      <c r="M33" s="54" t="s">
        <v>4</v>
      </c>
      <c r="N33" s="55" t="s">
        <v>4</v>
      </c>
      <c r="O33" s="56" t="s">
        <v>203</v>
      </c>
      <c r="P33" s="57" t="s">
        <v>62</v>
      </c>
      <c r="Q33" s="58"/>
      <c r="R33" s="59" t="s">
        <v>81</v>
      </c>
      <c r="S33" s="60" t="str">
        <f t="shared" ca="1" si="11"/>
        <v>-</v>
      </c>
      <c r="T33" s="61">
        <f ca="1">OFFSET([1]CÁLCULO!H$15,ROW($T33)-ROW(T$15),0)</f>
        <v>0</v>
      </c>
      <c r="U33" s="62"/>
      <c r="V33" s="63" t="s">
        <v>10</v>
      </c>
      <c r="W33" s="61">
        <f t="shared" ca="1" si="12"/>
        <v>0</v>
      </c>
      <c r="X33" s="64">
        <f t="shared" ref="X33:X59" ca="1" si="19">IF($C33="S",VTOTAL1,IF($C33=0,0,ROUND(SomaAgrup,15-13*$AF$11)))</f>
        <v>10535.7</v>
      </c>
      <c r="Y33" s="65" t="s">
        <v>63</v>
      </c>
      <c r="Z33" t="str">
        <f t="shared" ca="1" si="13"/>
        <v/>
      </c>
      <c r="AA33" s="66">
        <f ca="1">IF($C33="S",IF($Z33="CP",$X33,IF($Z33="RA",(($X33)*[1]QCI!$AA$3),0)),SomaAgrup)</f>
        <v>910.41980935652214</v>
      </c>
      <c r="AB33" s="67">
        <f t="shared" ca="1" si="14"/>
        <v>0</v>
      </c>
      <c r="AC33" s="68" t="str">
        <f t="shared" ca="1" si="15"/>
        <v/>
      </c>
      <c r="AD33" s="8">
        <f ca="1">IF(C33&lt;=CRONO.NivelExibicao,MAX($AD$15:OFFSET(AD33,-1,0))+IF($C33&lt;&gt;1,1,MAX(1,COUNTIF([1]QCI!$A$13:$A$24,OFFSET($E33,-1,0)))),"")</f>
        <v>3</v>
      </c>
      <c r="AE33" s="18" t="b">
        <f t="shared" ca="1" si="16"/>
        <v>0</v>
      </c>
      <c r="AF33" s="69" t="str">
        <f t="shared" ca="1" si="17"/>
        <v>(Sem Código)</v>
      </c>
      <c r="AG33" s="70">
        <v>0</v>
      </c>
      <c r="AH33" s="71">
        <v>0.26400000000000001</v>
      </c>
      <c r="AJ33" s="72"/>
      <c r="AL33" s="73"/>
      <c r="AM33" s="74">
        <f t="shared" ca="1" si="0"/>
        <v>10535.7</v>
      </c>
      <c r="AN33" s="75">
        <f t="shared" si="18"/>
        <v>0</v>
      </c>
    </row>
    <row r="34" spans="1:40" ht="45" x14ac:dyDescent="0.25">
      <c r="A34" t="str">
        <f t="shared" si="1"/>
        <v>S</v>
      </c>
      <c r="B34">
        <f t="shared" ca="1" si="2"/>
        <v>2</v>
      </c>
      <c r="C34" t="str">
        <f t="shared" ca="1" si="3"/>
        <v>S</v>
      </c>
      <c r="D34">
        <f t="shared" ca="1" si="4"/>
        <v>0</v>
      </c>
      <c r="E34">
        <f ca="1">IF($C34=1,OFFSET(E34,-1,0)+MAX(1,COUNTIF([1]QCI!$A$13:$A$24,OFFSET([1]ORÇAMENTO!E34,-1,0))),OFFSET(E34,-1,0))</f>
        <v>1</v>
      </c>
      <c r="F34">
        <f t="shared" ca="1" si="5"/>
        <v>2</v>
      </c>
      <c r="G34">
        <f t="shared" ca="1" si="6"/>
        <v>0</v>
      </c>
      <c r="H34">
        <f t="shared" ca="1" si="7"/>
        <v>0</v>
      </c>
      <c r="I34">
        <f t="shared" ca="1" si="8"/>
        <v>1</v>
      </c>
      <c r="J34">
        <f t="shared" ca="1" si="9"/>
        <v>0</v>
      </c>
      <c r="K34">
        <f ca="1">IF(OR($C34="S",$C34=0),0,MATCH(OFFSET($D34,0,$C34)+IF($C34&lt;&gt;1,1,COUNTIF([1]QCI!$A$13:$A$24,[1]ORÇAMENTO!E34)),OFFSET($D34,1,$C34,ROW($C$67)-ROW($C34)),0))</f>
        <v>0</v>
      </c>
      <c r="L34" s="53" t="str">
        <f t="shared" ca="1" si="10"/>
        <v>F</v>
      </c>
      <c r="M34" s="54" t="s">
        <v>7</v>
      </c>
      <c r="N34" s="55" t="s">
        <v>7</v>
      </c>
      <c r="O34" s="56" t="s">
        <v>149</v>
      </c>
      <c r="P34" s="57" t="s">
        <v>62</v>
      </c>
      <c r="Q34" s="58" t="s">
        <v>82</v>
      </c>
      <c r="R34" s="59" t="s">
        <v>150</v>
      </c>
      <c r="S34" s="60" t="s">
        <v>123</v>
      </c>
      <c r="T34" s="61">
        <v>80</v>
      </c>
      <c r="U34" s="62">
        <v>33.340000000000003</v>
      </c>
      <c r="V34" s="63" t="s">
        <v>10</v>
      </c>
      <c r="W34" s="61">
        <v>42.14</v>
      </c>
      <c r="X34" s="64">
        <v>3371.2</v>
      </c>
      <c r="Y34" s="65" t="s">
        <v>63</v>
      </c>
      <c r="Z34" t="str">
        <f t="shared" ca="1" si="13"/>
        <v>RA</v>
      </c>
      <c r="AA34" s="66">
        <f ca="1">IF($C34="S",IF($Z34="CP",$X34,IF($Z34="RA",(($X34)*[1]QCI!$AA$3),0)),SomaAgrup)</f>
        <v>291.31498251684343</v>
      </c>
      <c r="AB34" s="67">
        <f t="shared" ca="1" si="14"/>
        <v>0</v>
      </c>
      <c r="AC34" s="68" t="str">
        <f t="shared" ca="1" si="15"/>
        <v/>
      </c>
      <c r="AD34" s="8" t="str">
        <f ca="1">IF(C34&lt;=CRONO.NivelExibicao,MAX($AD$15:OFFSET(AD34,-1,0))+IF($C34&lt;&gt;1,1,MAX(1,COUNTIF([1]QCI!$A$13:$A$24,OFFSET($E34,-1,0)))),"")</f>
        <v/>
      </c>
      <c r="AE34" s="18" t="str">
        <f t="shared" ca="1" si="16"/>
        <v>SINAPI 89578</v>
      </c>
      <c r="AF34" s="69">
        <f t="shared" ca="1" si="17"/>
        <v>25631</v>
      </c>
      <c r="AG34" s="70">
        <v>33.340000000000003</v>
      </c>
      <c r="AH34" s="71">
        <v>0.26400000000000001</v>
      </c>
      <c r="AJ34" s="72">
        <v>80</v>
      </c>
      <c r="AL34" s="73"/>
      <c r="AM34" s="74">
        <f t="shared" si="0"/>
        <v>3371.2</v>
      </c>
      <c r="AN34" s="75">
        <f t="shared" si="18"/>
        <v>42.14</v>
      </c>
    </row>
    <row r="35" spans="1:40" ht="45" x14ac:dyDescent="0.25">
      <c r="A35" t="str">
        <f t="shared" si="1"/>
        <v>S</v>
      </c>
      <c r="B35">
        <f t="shared" ca="1" si="2"/>
        <v>2</v>
      </c>
      <c r="C35" t="str">
        <f t="shared" ca="1" si="3"/>
        <v>S</v>
      </c>
      <c r="D35">
        <f t="shared" ca="1" si="4"/>
        <v>0</v>
      </c>
      <c r="E35">
        <f ca="1">IF($C35=1,OFFSET(E35,-1,0)+MAX(1,COUNTIF([1]QCI!$A$13:$A$24,OFFSET([1]ORÇAMENTO!E35,-1,0))),OFFSET(E35,-1,0))</f>
        <v>1</v>
      </c>
      <c r="F35">
        <f t="shared" ca="1" si="5"/>
        <v>2</v>
      </c>
      <c r="G35">
        <f t="shared" ca="1" si="6"/>
        <v>0</v>
      </c>
      <c r="H35">
        <f t="shared" ca="1" si="7"/>
        <v>0</v>
      </c>
      <c r="I35">
        <f t="shared" ca="1" si="8"/>
        <v>2</v>
      </c>
      <c r="J35">
        <f t="shared" ca="1" si="9"/>
        <v>0</v>
      </c>
      <c r="K35">
        <f ca="1">IF(OR($C35="S",$C35=0),0,MATCH(OFFSET($D35,0,$C35)+IF($C35&lt;&gt;1,1,COUNTIF([1]QCI!$A$13:$A$24,[1]ORÇAMENTO!E35)),OFFSET($D35,1,$C35,ROW($C$67)-ROW($C35)),0))</f>
        <v>0</v>
      </c>
      <c r="L35" s="53" t="str">
        <f t="shared" ca="1" si="10"/>
        <v>F</v>
      </c>
      <c r="M35" s="54" t="s">
        <v>7</v>
      </c>
      <c r="N35" s="55" t="s">
        <v>7</v>
      </c>
      <c r="O35" s="56" t="s">
        <v>151</v>
      </c>
      <c r="P35" s="57" t="s">
        <v>62</v>
      </c>
      <c r="Q35" s="58" t="s">
        <v>83</v>
      </c>
      <c r="R35" s="59" t="s">
        <v>152</v>
      </c>
      <c r="S35" s="60" t="s">
        <v>146</v>
      </c>
      <c r="T35" s="61">
        <v>10</v>
      </c>
      <c r="U35" s="62">
        <v>46.49</v>
      </c>
      <c r="V35" s="63" t="s">
        <v>10</v>
      </c>
      <c r="W35" s="61">
        <v>58.76</v>
      </c>
      <c r="X35" s="64">
        <v>587.6</v>
      </c>
      <c r="Y35" s="65" t="s">
        <v>63</v>
      </c>
      <c r="Z35" t="str">
        <f t="shared" ca="1" si="13"/>
        <v>RA</v>
      </c>
      <c r="AA35" s="66">
        <f ca="1">IF($C35="S",IF($Z35="CP",$X35,IF($Z35="RA",(($X35)*[1]QCI!$AA$3),0)),SomaAgrup)</f>
        <v>50.776187626630644</v>
      </c>
      <c r="AB35" s="67">
        <f t="shared" ca="1" si="14"/>
        <v>0</v>
      </c>
      <c r="AC35" s="68" t="str">
        <f t="shared" ca="1" si="15"/>
        <v/>
      </c>
      <c r="AD35" s="8" t="str">
        <f ca="1">IF(C35&lt;=CRONO.NivelExibicao,MAX($AD$15:OFFSET(AD35,-1,0))+IF($C35&lt;&gt;1,1,MAX(1,COUNTIF([1]QCI!$A$13:$A$24,OFFSET($E35,-1,0)))),"")</f>
        <v/>
      </c>
      <c r="AE35" s="18" t="str">
        <f t="shared" ca="1" si="16"/>
        <v>SINAPI 89585</v>
      </c>
      <c r="AF35" s="69">
        <f t="shared" ca="1" si="17"/>
        <v>26040</v>
      </c>
      <c r="AG35" s="70">
        <v>46.49</v>
      </c>
      <c r="AH35" s="71">
        <v>0.26400000000000001</v>
      </c>
      <c r="AJ35" s="72">
        <v>10</v>
      </c>
      <c r="AL35" s="73"/>
      <c r="AM35" s="74">
        <f t="shared" si="0"/>
        <v>587.6</v>
      </c>
      <c r="AN35" s="75">
        <f t="shared" si="18"/>
        <v>58.76</v>
      </c>
    </row>
    <row r="36" spans="1:40" ht="45" x14ac:dyDescent="0.25">
      <c r="A36" t="str">
        <f t="shared" si="1"/>
        <v>S</v>
      </c>
      <c r="B36">
        <f t="shared" ca="1" si="2"/>
        <v>2</v>
      </c>
      <c r="C36" t="str">
        <f t="shared" ca="1" si="3"/>
        <v>S</v>
      </c>
      <c r="D36">
        <f t="shared" ca="1" si="4"/>
        <v>0</v>
      </c>
      <c r="E36">
        <f ca="1">IF($C36=1,OFFSET(E36,-1,0)+MAX(1,COUNTIF([1]QCI!$A$13:$A$24,OFFSET([1]ORÇAMENTO!E36,-1,0))),OFFSET(E36,-1,0))</f>
        <v>1</v>
      </c>
      <c r="F36">
        <f t="shared" ca="1" si="5"/>
        <v>2</v>
      </c>
      <c r="G36">
        <f t="shared" ca="1" si="6"/>
        <v>0</v>
      </c>
      <c r="H36">
        <f t="shared" ca="1" si="7"/>
        <v>0</v>
      </c>
      <c r="I36">
        <f t="shared" ca="1" si="8"/>
        <v>3</v>
      </c>
      <c r="J36">
        <f t="shared" ca="1" si="9"/>
        <v>0</v>
      </c>
      <c r="K36">
        <f ca="1">IF(OR($C36="S",$C36=0),0,MATCH(OFFSET($D36,0,$C36)+IF($C36&lt;&gt;1,1,COUNTIF([1]QCI!$A$13:$A$24,[1]ORÇAMENTO!E36)),OFFSET($D36,1,$C36,ROW($C$67)-ROW($C36)),0))</f>
        <v>0</v>
      </c>
      <c r="L36" s="53" t="str">
        <f t="shared" ca="1" si="10"/>
        <v>F</v>
      </c>
      <c r="M36" s="54" t="s">
        <v>7</v>
      </c>
      <c r="N36" s="55" t="s">
        <v>7</v>
      </c>
      <c r="O36" s="56" t="s">
        <v>153</v>
      </c>
      <c r="P36" s="57" t="s">
        <v>62</v>
      </c>
      <c r="Q36" s="58" t="s">
        <v>84</v>
      </c>
      <c r="R36" s="59" t="s">
        <v>154</v>
      </c>
      <c r="S36" s="60" t="s">
        <v>123</v>
      </c>
      <c r="T36" s="61">
        <v>30</v>
      </c>
      <c r="U36" s="62">
        <v>173.44</v>
      </c>
      <c r="V36" s="63" t="s">
        <v>10</v>
      </c>
      <c r="W36" s="61">
        <v>219.23</v>
      </c>
      <c r="X36" s="64">
        <v>6576.9</v>
      </c>
      <c r="Y36" s="65" t="s">
        <v>63</v>
      </c>
      <c r="Z36" t="str">
        <f t="shared" ca="1" si="13"/>
        <v>RA</v>
      </c>
      <c r="AA36" s="66">
        <f ca="1">IF($C36="S",IF($Z36="CP",$X36,IF($Z36="RA",(($X36)*[1]QCI!$AA$3),0)),SomaAgrup)</f>
        <v>568.32863921304806</v>
      </c>
      <c r="AB36" s="67">
        <f t="shared" ca="1" si="14"/>
        <v>0</v>
      </c>
      <c r="AC36" s="68" t="str">
        <f t="shared" ca="1" si="15"/>
        <v/>
      </c>
      <c r="AD36" s="8" t="str">
        <f ca="1">IF(C36&lt;=CRONO.NivelExibicao,MAX($AD$15:OFFSET(AD36,-1,0))+IF($C36&lt;&gt;1,1,MAX(1,COUNTIF([1]QCI!$A$13:$A$24,OFFSET($E36,-1,0)))),"")</f>
        <v/>
      </c>
      <c r="AE36" s="18" t="str">
        <f t="shared" ca="1" si="16"/>
        <v>SINAPI 94229</v>
      </c>
      <c r="AF36" s="69">
        <f t="shared" ca="1" si="17"/>
        <v>23572</v>
      </c>
      <c r="AG36" s="70">
        <v>173.44</v>
      </c>
      <c r="AH36" s="71">
        <v>0.26400000000000001</v>
      </c>
      <c r="AJ36" s="72">
        <v>30</v>
      </c>
      <c r="AL36" s="73"/>
      <c r="AM36" s="74">
        <f t="shared" si="0"/>
        <v>6576.9</v>
      </c>
      <c r="AN36" s="75">
        <f t="shared" si="18"/>
        <v>219.23</v>
      </c>
    </row>
    <row r="37" spans="1:40" x14ac:dyDescent="0.25">
      <c r="A37" t="str">
        <f t="shared" si="1"/>
        <v>S</v>
      </c>
      <c r="B37">
        <f t="shared" ca="1" si="2"/>
        <v>2</v>
      </c>
      <c r="C37" t="str">
        <f t="shared" ca="1" si="3"/>
        <v>S</v>
      </c>
      <c r="D37">
        <f t="shared" ca="1" si="4"/>
        <v>0</v>
      </c>
      <c r="E37">
        <f ca="1">IF($C37=1,OFFSET(E37,-1,0)+MAX(1,COUNTIF([1]QCI!$A$13:$A$24,OFFSET([1]ORÇAMENTO!E37,-1,0))),OFFSET(E37,-1,0))</f>
        <v>1</v>
      </c>
      <c r="F37">
        <f t="shared" ca="1" si="5"/>
        <v>2</v>
      </c>
      <c r="G37">
        <f t="shared" ca="1" si="6"/>
        <v>0</v>
      </c>
      <c r="H37">
        <f t="shared" ca="1" si="7"/>
        <v>0</v>
      </c>
      <c r="I37">
        <f t="shared" ca="1" si="8"/>
        <v>3</v>
      </c>
      <c r="J37">
        <f t="shared" ca="1" si="9"/>
        <v>0</v>
      </c>
      <c r="K37">
        <f ca="1">IF(OR($C37="S",$C37=0),0,MATCH(OFFSET($D37,0,$C37)+IF($C37&lt;&gt;1,1,COUNTIF([1]QCI!$A$13:$A$24,[1]ORÇAMENTO!E37)),OFFSET($D37,1,$C37,ROW($C$67)-ROW($C37)),0))</f>
        <v>0</v>
      </c>
      <c r="L37" s="53" t="str">
        <f t="shared" ca="1" si="10"/>
        <v/>
      </c>
      <c r="M37" s="54" t="s">
        <v>7</v>
      </c>
      <c r="N37" s="55" t="s">
        <v>7</v>
      </c>
      <c r="O37" s="56" t="s">
        <v>147</v>
      </c>
      <c r="P37" s="57" t="s">
        <v>62</v>
      </c>
      <c r="Q37" s="58"/>
      <c r="R37" s="59" t="s">
        <v>148</v>
      </c>
      <c r="S37" s="60" t="s">
        <v>147</v>
      </c>
      <c r="T37" s="61">
        <v>0</v>
      </c>
      <c r="U37" s="62"/>
      <c r="V37" s="63" t="s">
        <v>10</v>
      </c>
      <c r="W37" s="61">
        <v>0</v>
      </c>
      <c r="X37" s="64">
        <v>0</v>
      </c>
      <c r="Y37" s="65" t="s">
        <v>63</v>
      </c>
      <c r="Z37" t="str">
        <f t="shared" ca="1" si="13"/>
        <v/>
      </c>
      <c r="AA37" s="66">
        <f ca="1">IF($C37="S",IF($Z37="CP",$X37,IF($Z37="RA",(($X37)*[1]QCI!$AA$3),0)),SomaAgrup)</f>
        <v>0</v>
      </c>
      <c r="AB37" s="67">
        <f t="shared" ca="1" si="14"/>
        <v>0</v>
      </c>
      <c r="AC37" s="68" t="str">
        <f t="shared" ca="1" si="15"/>
        <v/>
      </c>
      <c r="AD37" s="8" t="str">
        <f ca="1">IF(C37&lt;=CRONO.NivelExibicao,MAX($AD$15:OFFSET(AD37,-1,0))+IF($C37&lt;&gt;1,1,MAX(1,COUNTIF([1]QCI!$A$13:$A$24,OFFSET($E37,-1,0)))),"")</f>
        <v/>
      </c>
      <c r="AE37" s="18" t="b">
        <f t="shared" ca="1" si="16"/>
        <v>0</v>
      </c>
      <c r="AF37" s="69" t="str">
        <f t="shared" ca="1" si="17"/>
        <v>(Sem Código)</v>
      </c>
      <c r="AG37" s="70">
        <v>0</v>
      </c>
      <c r="AH37" s="71">
        <v>0.26400000000000001</v>
      </c>
      <c r="AJ37" s="72"/>
      <c r="AL37" s="73"/>
      <c r="AM37" s="74">
        <f t="shared" si="0"/>
        <v>0</v>
      </c>
      <c r="AN37" s="75">
        <f t="shared" si="18"/>
        <v>0</v>
      </c>
    </row>
    <row r="38" spans="1:40" x14ac:dyDescent="0.25">
      <c r="A38" t="str">
        <f t="shared" si="1"/>
        <v>S</v>
      </c>
      <c r="B38">
        <f t="shared" ca="1" si="2"/>
        <v>2</v>
      </c>
      <c r="C38" t="str">
        <f t="shared" ca="1" si="3"/>
        <v>S</v>
      </c>
      <c r="D38">
        <f t="shared" ca="1" si="4"/>
        <v>0</v>
      </c>
      <c r="E38">
        <f ca="1">IF($C38=1,OFFSET(E38,-1,0)+MAX(1,COUNTIF([1]QCI!$A$13:$A$24,OFFSET([1]ORÇAMENTO!E38,-1,0))),OFFSET(E38,-1,0))</f>
        <v>1</v>
      </c>
      <c r="F38">
        <f t="shared" ca="1" si="5"/>
        <v>2</v>
      </c>
      <c r="G38">
        <f t="shared" ca="1" si="6"/>
        <v>0</v>
      </c>
      <c r="H38">
        <f t="shared" ca="1" si="7"/>
        <v>0</v>
      </c>
      <c r="I38">
        <f t="shared" ca="1" si="8"/>
        <v>3</v>
      </c>
      <c r="J38">
        <f t="shared" ca="1" si="9"/>
        <v>0</v>
      </c>
      <c r="K38">
        <f ca="1">IF(OR($C38="S",$C38=0),0,MATCH(OFFSET($D38,0,$C38)+IF($C38&lt;&gt;1,1,COUNTIF([1]QCI!$A$13:$A$24,[1]ORÇAMENTO!E38)),OFFSET($D38,1,$C38,ROW($C$67)-ROW($C38)),0))</f>
        <v>0</v>
      </c>
      <c r="L38" s="53" t="str">
        <f t="shared" ca="1" si="10"/>
        <v/>
      </c>
      <c r="M38" s="54" t="s">
        <v>7</v>
      </c>
      <c r="N38" s="55" t="s">
        <v>7</v>
      </c>
      <c r="O38" s="56" t="s">
        <v>147</v>
      </c>
      <c r="P38" s="57" t="s">
        <v>62</v>
      </c>
      <c r="Q38" s="58"/>
      <c r="R38" s="59" t="s">
        <v>148</v>
      </c>
      <c r="S38" s="60" t="s">
        <v>147</v>
      </c>
      <c r="T38" s="61">
        <v>0</v>
      </c>
      <c r="U38" s="62"/>
      <c r="V38" s="63" t="s">
        <v>10</v>
      </c>
      <c r="W38" s="61">
        <v>0</v>
      </c>
      <c r="X38" s="64">
        <v>0</v>
      </c>
      <c r="Y38" s="65" t="s">
        <v>63</v>
      </c>
      <c r="Z38" t="str">
        <f t="shared" ca="1" si="13"/>
        <v/>
      </c>
      <c r="AA38" s="66">
        <f ca="1">IF($C38="S",IF($Z38="CP",$X38,IF($Z38="RA",(($X38)*[1]QCI!$AA$3),0)),SomaAgrup)</f>
        <v>0</v>
      </c>
      <c r="AB38" s="67">
        <f t="shared" ca="1" si="14"/>
        <v>0</v>
      </c>
      <c r="AC38" s="68" t="str">
        <f t="shared" ca="1" si="15"/>
        <v/>
      </c>
      <c r="AD38" s="8" t="str">
        <f ca="1">IF(C38&lt;=CRONO.NivelExibicao,MAX($AD$15:OFFSET(AD38,-1,0))+IF($C38&lt;&gt;1,1,MAX(1,COUNTIF([1]QCI!$A$13:$A$24,OFFSET($E38,-1,0)))),"")</f>
        <v/>
      </c>
      <c r="AE38" s="18" t="b">
        <f t="shared" ca="1" si="16"/>
        <v>0</v>
      </c>
      <c r="AF38" s="69" t="str">
        <f t="shared" ca="1" si="17"/>
        <v>(Sem Código)</v>
      </c>
      <c r="AG38" s="70">
        <v>0</v>
      </c>
      <c r="AH38" s="71">
        <v>0.26400000000000001</v>
      </c>
      <c r="AJ38" s="72"/>
      <c r="AL38" s="73"/>
      <c r="AM38" s="74">
        <f t="shared" si="0"/>
        <v>0</v>
      </c>
      <c r="AN38" s="75">
        <f t="shared" si="18"/>
        <v>0</v>
      </c>
    </row>
    <row r="39" spans="1:40" x14ac:dyDescent="0.25">
      <c r="A39">
        <f t="shared" si="1"/>
        <v>2</v>
      </c>
      <c r="B39">
        <f t="shared" ca="1" si="2"/>
        <v>2</v>
      </c>
      <c r="C39">
        <f t="shared" ca="1" si="3"/>
        <v>2</v>
      </c>
      <c r="D39">
        <f t="shared" ca="1" si="4"/>
        <v>6</v>
      </c>
      <c r="E39">
        <f ca="1">IF($C39=1,OFFSET(E39,-1,0)+MAX(1,COUNTIF([1]QCI!$A$13:$A$24,OFFSET([1]ORÇAMENTO!E39,-1,0))),OFFSET(E39,-1,0))</f>
        <v>1</v>
      </c>
      <c r="F39">
        <f t="shared" ca="1" si="5"/>
        <v>3</v>
      </c>
      <c r="G39">
        <f t="shared" ca="1" si="6"/>
        <v>0</v>
      </c>
      <c r="H39">
        <f t="shared" ca="1" si="7"/>
        <v>0</v>
      </c>
      <c r="I39">
        <f t="shared" ca="1" si="8"/>
        <v>0</v>
      </c>
      <c r="J39">
        <f t="shared" ca="1" si="9"/>
        <v>28</v>
      </c>
      <c r="K39">
        <f ca="1">IF(OR($C39="S",$C39=0),0,MATCH(OFFSET($D39,0,$C39)+IF($C39&lt;&gt;1,1,COUNTIF([1]QCI!$A$13:$A$24,[1]ORÇAMENTO!E39)),OFFSET($D39,1,$C39,ROW($C$67)-ROW($C39)),0))</f>
        <v>6</v>
      </c>
      <c r="L39" s="53" t="str">
        <f t="shared" ca="1" si="10"/>
        <v>F</v>
      </c>
      <c r="M39" s="54" t="s">
        <v>4</v>
      </c>
      <c r="N39" s="55" t="s">
        <v>4</v>
      </c>
      <c r="O39" s="56" t="s">
        <v>204</v>
      </c>
      <c r="P39" s="57" t="s">
        <v>62</v>
      </c>
      <c r="Q39" s="58"/>
      <c r="R39" s="59" t="s">
        <v>85</v>
      </c>
      <c r="S39" s="60" t="str">
        <f t="shared" ca="1" si="11"/>
        <v>-</v>
      </c>
      <c r="T39" s="61">
        <f ca="1">OFFSET([1]CÁLCULO!H$15,ROW($T39)-ROW(T$15),0)</f>
        <v>0</v>
      </c>
      <c r="U39" s="62"/>
      <c r="V39" s="63" t="s">
        <v>10</v>
      </c>
      <c r="W39" s="61">
        <f t="shared" ca="1" si="12"/>
        <v>0</v>
      </c>
      <c r="X39" s="64">
        <f t="shared" ca="1" si="19"/>
        <v>30412.639999999999</v>
      </c>
      <c r="Y39" s="65" t="s">
        <v>63</v>
      </c>
      <c r="Z39" t="str">
        <f t="shared" ca="1" si="13"/>
        <v/>
      </c>
      <c r="AA39" s="66">
        <f ca="1">IF($C39="S",IF($Z39="CP",$X39,IF($Z39="RA",(($X39)*[1]QCI!$AA$3),0)),SomaAgrup)</f>
        <v>2628.042741424731</v>
      </c>
      <c r="AB39" s="67">
        <f t="shared" ca="1" si="14"/>
        <v>0</v>
      </c>
      <c r="AC39" s="68" t="str">
        <f t="shared" ca="1" si="15"/>
        <v/>
      </c>
      <c r="AD39" s="8">
        <f ca="1">IF(C39&lt;=CRONO.NivelExibicao,MAX($AD$15:OFFSET(AD39,-1,0))+IF($C39&lt;&gt;1,1,MAX(1,COUNTIF([1]QCI!$A$13:$A$24,OFFSET($E39,-1,0)))),"")</f>
        <v>4</v>
      </c>
      <c r="AE39" s="18" t="b">
        <f t="shared" ca="1" si="16"/>
        <v>0</v>
      </c>
      <c r="AF39" s="69" t="str">
        <f t="shared" ca="1" si="17"/>
        <v>(Sem Código)</v>
      </c>
      <c r="AG39" s="70">
        <v>0</v>
      </c>
      <c r="AH39" s="71">
        <v>0.26400000000000001</v>
      </c>
      <c r="AJ39" s="72"/>
      <c r="AL39" s="73"/>
      <c r="AM39" s="74">
        <f t="shared" ca="1" si="0"/>
        <v>30412.639999999999</v>
      </c>
      <c r="AN39" s="75">
        <f t="shared" si="18"/>
        <v>0</v>
      </c>
    </row>
    <row r="40" spans="1:40" ht="90" x14ac:dyDescent="0.25">
      <c r="A40" t="str">
        <f t="shared" si="1"/>
        <v>S</v>
      </c>
      <c r="B40">
        <f t="shared" ca="1" si="2"/>
        <v>2</v>
      </c>
      <c r="C40" t="str">
        <f t="shared" ca="1" si="3"/>
        <v>S</v>
      </c>
      <c r="D40">
        <f t="shared" ca="1" si="4"/>
        <v>0</v>
      </c>
      <c r="E40">
        <f ca="1">IF($C40=1,OFFSET(E40,-1,0)+MAX(1,COUNTIF([1]QCI!$A$13:$A$24,OFFSET([1]ORÇAMENTO!E40,-1,0))),OFFSET(E40,-1,0))</f>
        <v>1</v>
      </c>
      <c r="F40">
        <f t="shared" ca="1" si="5"/>
        <v>3</v>
      </c>
      <c r="G40">
        <f t="shared" ca="1" si="6"/>
        <v>0</v>
      </c>
      <c r="H40">
        <f t="shared" ca="1" si="7"/>
        <v>0</v>
      </c>
      <c r="I40">
        <f t="shared" ca="1" si="8"/>
        <v>1</v>
      </c>
      <c r="J40">
        <f t="shared" ca="1" si="9"/>
        <v>0</v>
      </c>
      <c r="K40">
        <f ca="1">IF(OR($C40="S",$C40=0),0,MATCH(OFFSET($D40,0,$C40)+IF($C40&lt;&gt;1,1,COUNTIF([1]QCI!$A$13:$A$24,[1]ORÇAMENTO!E40)),OFFSET($D40,1,$C40,ROW($C$67)-ROW($C40)),0))</f>
        <v>0</v>
      </c>
      <c r="L40" s="53" t="str">
        <f t="shared" ca="1" si="10"/>
        <v>F</v>
      </c>
      <c r="M40" s="54" t="s">
        <v>7</v>
      </c>
      <c r="N40" s="55" t="s">
        <v>7</v>
      </c>
      <c r="O40" s="56" t="s">
        <v>155</v>
      </c>
      <c r="P40" s="57" t="s">
        <v>68</v>
      </c>
      <c r="Q40" s="58" t="s">
        <v>86</v>
      </c>
      <c r="R40" s="59" t="s">
        <v>156</v>
      </c>
      <c r="S40" s="60" t="s">
        <v>116</v>
      </c>
      <c r="T40" s="61">
        <v>36</v>
      </c>
      <c r="U40" s="62">
        <v>556.20000000000005</v>
      </c>
      <c r="V40" s="63" t="s">
        <v>10</v>
      </c>
      <c r="W40" s="61">
        <v>703.04</v>
      </c>
      <c r="X40" s="64">
        <v>25309.439999999999</v>
      </c>
      <c r="Y40" s="65" t="s">
        <v>63</v>
      </c>
      <c r="Z40" t="str">
        <f t="shared" ca="1" si="13"/>
        <v>RA</v>
      </c>
      <c r="AA40" s="66">
        <f ca="1">IF($C40="S",IF($Z40="CP",$X40,IF($Z40="RA",(($X40)*[1]QCI!$AA$3),0)),SomaAgrup)</f>
        <v>2187.0607116489969</v>
      </c>
      <c r="AB40" s="67">
        <f t="shared" ca="1" si="14"/>
        <v>0</v>
      </c>
      <c r="AC40" s="68" t="str">
        <f t="shared" ca="1" si="15"/>
        <v/>
      </c>
      <c r="AD40" s="8" t="str">
        <f ca="1">IF(C40&lt;=CRONO.NivelExibicao,MAX($AD$15:OFFSET(AD40,-1,0))+IF($C40&lt;&gt;1,1,MAX(1,COUNTIF([1]QCI!$A$13:$A$24,OFFSET($E40,-1,0)))),"")</f>
        <v/>
      </c>
      <c r="AE40" s="18" t="str">
        <f t="shared" ca="1" si="16"/>
        <v>Composição COMP 08</v>
      </c>
      <c r="AF40" s="69">
        <f t="shared" ca="1" si="17"/>
        <v>10</v>
      </c>
      <c r="AG40" s="70">
        <v>556.20000000000005</v>
      </c>
      <c r="AH40" s="71">
        <v>0.26400000000000001</v>
      </c>
      <c r="AJ40" s="72">
        <v>36</v>
      </c>
      <c r="AL40" s="73"/>
      <c r="AM40" s="74">
        <f t="shared" si="0"/>
        <v>25309.439999999999</v>
      </c>
      <c r="AN40" s="75">
        <f t="shared" si="18"/>
        <v>703.04</v>
      </c>
    </row>
    <row r="41" spans="1:40" ht="45" x14ac:dyDescent="0.25">
      <c r="A41" t="str">
        <f t="shared" si="1"/>
        <v>S</v>
      </c>
      <c r="B41">
        <f t="shared" ca="1" si="2"/>
        <v>2</v>
      </c>
      <c r="C41" t="str">
        <f t="shared" ca="1" si="3"/>
        <v>S</v>
      </c>
      <c r="D41">
        <f t="shared" ca="1" si="4"/>
        <v>0</v>
      </c>
      <c r="E41">
        <f ca="1">IF($C41=1,OFFSET(E41,-1,0)+MAX(1,COUNTIF([1]QCI!$A$13:$A$24,OFFSET([1]ORÇAMENTO!E41,-1,0))),OFFSET(E41,-1,0))</f>
        <v>1</v>
      </c>
      <c r="F41">
        <f t="shared" ca="1" si="5"/>
        <v>3</v>
      </c>
      <c r="G41">
        <f t="shared" ca="1" si="6"/>
        <v>0</v>
      </c>
      <c r="H41">
        <f t="shared" ca="1" si="7"/>
        <v>0</v>
      </c>
      <c r="I41">
        <f t="shared" ca="1" si="8"/>
        <v>2</v>
      </c>
      <c r="J41">
        <f t="shared" ca="1" si="9"/>
        <v>0</v>
      </c>
      <c r="K41">
        <f ca="1">IF(OR($C41="S",$C41=0),0,MATCH(OFFSET($D41,0,$C41)+IF($C41&lt;&gt;1,1,COUNTIF([1]QCI!$A$13:$A$24,[1]ORÇAMENTO!E41)),OFFSET($D41,1,$C41,ROW($C$67)-ROW($C41)),0))</f>
        <v>0</v>
      </c>
      <c r="L41" s="53" t="str">
        <f t="shared" ca="1" si="10"/>
        <v>F</v>
      </c>
      <c r="M41" s="54" t="s">
        <v>7</v>
      </c>
      <c r="N41" s="55" t="s">
        <v>7</v>
      </c>
      <c r="O41" s="56" t="s">
        <v>157</v>
      </c>
      <c r="P41" s="57" t="s">
        <v>62</v>
      </c>
      <c r="Q41" s="58" t="s">
        <v>87</v>
      </c>
      <c r="R41" s="59" t="s">
        <v>158</v>
      </c>
      <c r="S41" s="60" t="s">
        <v>116</v>
      </c>
      <c r="T41" s="61">
        <v>80</v>
      </c>
      <c r="U41" s="62">
        <v>8.7899999999999991</v>
      </c>
      <c r="V41" s="63" t="s">
        <v>10</v>
      </c>
      <c r="W41" s="61">
        <v>11.11</v>
      </c>
      <c r="X41" s="64">
        <v>888.8</v>
      </c>
      <c r="Y41" s="65" t="s">
        <v>63</v>
      </c>
      <c r="Z41" t="str">
        <f t="shared" ca="1" si="13"/>
        <v>RA</v>
      </c>
      <c r="AA41" s="66">
        <f ca="1">IF($C41="S",IF($Z41="CP",$X41,IF($Z41="RA",(($X41)*[1]QCI!$AA$3),0)),SomaAgrup)</f>
        <v>76.803736491744914</v>
      </c>
      <c r="AB41" s="67">
        <f t="shared" ca="1" si="14"/>
        <v>0</v>
      </c>
      <c r="AC41" s="68" t="str">
        <f t="shared" ca="1" si="15"/>
        <v/>
      </c>
      <c r="AD41" s="8" t="str">
        <f ca="1">IF(C41&lt;=CRONO.NivelExibicao,MAX($AD$15:OFFSET(AD41,-1,0))+IF($C41&lt;&gt;1,1,MAX(1,COUNTIF([1]QCI!$A$13:$A$24,OFFSET($E41,-1,0)))),"")</f>
        <v/>
      </c>
      <c r="AE41" s="18" t="str">
        <f t="shared" ca="1" si="16"/>
        <v>SINAPI 87904</v>
      </c>
      <c r="AF41" s="69">
        <f t="shared" ca="1" si="17"/>
        <v>28446</v>
      </c>
      <c r="AG41" s="70">
        <v>8.7899999999999991</v>
      </c>
      <c r="AH41" s="71">
        <v>0.26400000000000001</v>
      </c>
      <c r="AJ41" s="72">
        <v>80</v>
      </c>
      <c r="AL41" s="73"/>
      <c r="AM41" s="74">
        <f t="shared" si="0"/>
        <v>888.8</v>
      </c>
      <c r="AN41" s="75">
        <f t="shared" si="18"/>
        <v>11.11</v>
      </c>
    </row>
    <row r="42" spans="1:40" ht="60" x14ac:dyDescent="0.25">
      <c r="A42" t="str">
        <f t="shared" si="1"/>
        <v>S</v>
      </c>
      <c r="B42">
        <f t="shared" ca="1" si="2"/>
        <v>2</v>
      </c>
      <c r="C42" t="str">
        <f t="shared" ca="1" si="3"/>
        <v>S</v>
      </c>
      <c r="D42">
        <f t="shared" ca="1" si="4"/>
        <v>0</v>
      </c>
      <c r="E42">
        <f ca="1">IF($C42=1,OFFSET(E42,-1,0)+MAX(1,COUNTIF([1]QCI!$A$13:$A$24,OFFSET([1]ORÇAMENTO!E42,-1,0))),OFFSET(E42,-1,0))</f>
        <v>1</v>
      </c>
      <c r="F42">
        <f t="shared" ca="1" si="5"/>
        <v>3</v>
      </c>
      <c r="G42">
        <f t="shared" ca="1" si="6"/>
        <v>0</v>
      </c>
      <c r="H42">
        <f t="shared" ca="1" si="7"/>
        <v>0</v>
      </c>
      <c r="I42">
        <f t="shared" ca="1" si="8"/>
        <v>3</v>
      </c>
      <c r="J42">
        <f t="shared" ca="1" si="9"/>
        <v>0</v>
      </c>
      <c r="K42">
        <f ca="1">IF(OR($C42="S",$C42=0),0,MATCH(OFFSET($D42,0,$C42)+IF($C42&lt;&gt;1,1,COUNTIF([1]QCI!$A$13:$A$24,[1]ORÇAMENTO!E42)),OFFSET($D42,1,$C42,ROW($C$67)-ROW($C42)),0))</f>
        <v>0</v>
      </c>
      <c r="L42" s="53" t="str">
        <f t="shared" ca="1" si="10"/>
        <v>F</v>
      </c>
      <c r="M42" s="54" t="s">
        <v>7</v>
      </c>
      <c r="N42" s="55" t="s">
        <v>7</v>
      </c>
      <c r="O42" s="56" t="s">
        <v>159</v>
      </c>
      <c r="P42" s="57" t="s">
        <v>62</v>
      </c>
      <c r="Q42" s="58" t="s">
        <v>88</v>
      </c>
      <c r="R42" s="59" t="s">
        <v>160</v>
      </c>
      <c r="S42" s="60" t="s">
        <v>116</v>
      </c>
      <c r="T42" s="61">
        <v>80</v>
      </c>
      <c r="U42" s="62">
        <v>41.68</v>
      </c>
      <c r="V42" s="63" t="s">
        <v>10</v>
      </c>
      <c r="W42" s="61">
        <v>52.68</v>
      </c>
      <c r="X42" s="64">
        <v>4214.3999999999996</v>
      </c>
      <c r="Y42" s="65" t="s">
        <v>63</v>
      </c>
      <c r="Z42" t="str">
        <f t="shared" ca="1" si="13"/>
        <v>RA</v>
      </c>
      <c r="AA42" s="66">
        <f ca="1">IF($C42="S",IF($Z42="CP",$X42,IF($Z42="RA",(($X42)*[1]QCI!$AA$3),0)),SomaAgrup)</f>
        <v>364.17829328398938</v>
      </c>
      <c r="AB42" s="67">
        <f t="shared" ca="1" si="14"/>
        <v>0</v>
      </c>
      <c r="AC42" s="68" t="str">
        <f t="shared" ca="1" si="15"/>
        <v/>
      </c>
      <c r="AD42" s="8" t="str">
        <f ca="1">IF(C42&lt;=CRONO.NivelExibicao,MAX($AD$15:OFFSET(AD42,-1,0))+IF($C42&lt;&gt;1,1,MAX(1,COUNTIF([1]QCI!$A$13:$A$24,OFFSET($E42,-1,0)))),"")</f>
        <v/>
      </c>
      <c r="AE42" s="18" t="str">
        <f t="shared" ca="1" si="16"/>
        <v>SINAPI 87792</v>
      </c>
      <c r="AF42" s="69">
        <f t="shared" ca="1" si="17"/>
        <v>28506</v>
      </c>
      <c r="AG42" s="70">
        <v>41.68</v>
      </c>
      <c r="AH42" s="71">
        <v>0.26400000000000001</v>
      </c>
      <c r="AJ42" s="72">
        <v>80</v>
      </c>
      <c r="AL42" s="73"/>
      <c r="AM42" s="74">
        <f t="shared" si="0"/>
        <v>4214.3999999999996</v>
      </c>
      <c r="AN42" s="75">
        <f t="shared" si="18"/>
        <v>52.68</v>
      </c>
    </row>
    <row r="43" spans="1:40" x14ac:dyDescent="0.25">
      <c r="A43" t="str">
        <f t="shared" si="1"/>
        <v>S</v>
      </c>
      <c r="B43">
        <f t="shared" ca="1" si="2"/>
        <v>2</v>
      </c>
      <c r="C43" t="str">
        <f t="shared" ca="1" si="3"/>
        <v>S</v>
      </c>
      <c r="D43">
        <f t="shared" ca="1" si="4"/>
        <v>0</v>
      </c>
      <c r="E43">
        <f ca="1">IF($C43=1,OFFSET(E43,-1,0)+MAX(1,COUNTIF([1]QCI!$A$13:$A$24,OFFSET([1]ORÇAMENTO!E43,-1,0))),OFFSET(E43,-1,0))</f>
        <v>1</v>
      </c>
      <c r="F43">
        <f t="shared" ca="1" si="5"/>
        <v>3</v>
      </c>
      <c r="G43">
        <f t="shared" ca="1" si="6"/>
        <v>0</v>
      </c>
      <c r="H43">
        <f t="shared" ca="1" si="7"/>
        <v>0</v>
      </c>
      <c r="I43">
        <f t="shared" ca="1" si="8"/>
        <v>3</v>
      </c>
      <c r="J43">
        <f t="shared" ca="1" si="9"/>
        <v>0</v>
      </c>
      <c r="K43">
        <f ca="1">IF(OR($C43="S",$C43=0),0,MATCH(OFFSET($D43,0,$C43)+IF($C43&lt;&gt;1,1,COUNTIF([1]QCI!$A$13:$A$24,[1]ORÇAMENTO!E43)),OFFSET($D43,1,$C43,ROW($C$67)-ROW($C43)),0))</f>
        <v>0</v>
      </c>
      <c r="L43" s="53" t="str">
        <f t="shared" ca="1" si="10"/>
        <v/>
      </c>
      <c r="M43" s="54" t="s">
        <v>7</v>
      </c>
      <c r="N43" s="55" t="s">
        <v>7</v>
      </c>
      <c r="O43" s="56" t="s">
        <v>147</v>
      </c>
      <c r="P43" s="57" t="s">
        <v>62</v>
      </c>
      <c r="Q43" s="58"/>
      <c r="R43" s="59" t="s">
        <v>148</v>
      </c>
      <c r="S43" s="60" t="s">
        <v>147</v>
      </c>
      <c r="T43" s="61">
        <v>0</v>
      </c>
      <c r="U43" s="62"/>
      <c r="V43" s="63" t="s">
        <v>10</v>
      </c>
      <c r="W43" s="61">
        <v>0</v>
      </c>
      <c r="X43" s="64">
        <v>0</v>
      </c>
      <c r="Y43" s="65" t="s">
        <v>63</v>
      </c>
      <c r="Z43" t="str">
        <f t="shared" ca="1" si="13"/>
        <v/>
      </c>
      <c r="AA43" s="66">
        <f ca="1">IF($C43="S",IF($Z43="CP",$X43,IF($Z43="RA",(($X43)*[1]QCI!$AA$3),0)),SomaAgrup)</f>
        <v>0</v>
      </c>
      <c r="AB43" s="67">
        <f t="shared" ca="1" si="14"/>
        <v>0</v>
      </c>
      <c r="AC43" s="68" t="str">
        <f t="shared" ca="1" si="15"/>
        <v/>
      </c>
      <c r="AD43" s="8" t="str">
        <f ca="1">IF(C43&lt;=CRONO.NivelExibicao,MAX($AD$15:OFFSET(AD43,-1,0))+IF($C43&lt;&gt;1,1,MAX(1,COUNTIF([1]QCI!$A$13:$A$24,OFFSET($E43,-1,0)))),"")</f>
        <v/>
      </c>
      <c r="AE43" s="18" t="b">
        <f t="shared" ca="1" si="16"/>
        <v>0</v>
      </c>
      <c r="AF43" s="69" t="str">
        <f t="shared" ca="1" si="17"/>
        <v>(Sem Código)</v>
      </c>
      <c r="AG43" s="70">
        <v>0</v>
      </c>
      <c r="AH43" s="71">
        <v>0.26400000000000001</v>
      </c>
      <c r="AJ43" s="72"/>
      <c r="AL43" s="73"/>
      <c r="AM43" s="74">
        <f t="shared" si="0"/>
        <v>0</v>
      </c>
      <c r="AN43" s="75">
        <f t="shared" si="18"/>
        <v>0</v>
      </c>
    </row>
    <row r="44" spans="1:40" x14ac:dyDescent="0.25">
      <c r="A44" t="str">
        <f t="shared" si="1"/>
        <v>S</v>
      </c>
      <c r="B44">
        <f t="shared" ca="1" si="2"/>
        <v>2</v>
      </c>
      <c r="C44" t="str">
        <f t="shared" ca="1" si="3"/>
        <v>S</v>
      </c>
      <c r="D44">
        <f t="shared" ca="1" si="4"/>
        <v>0</v>
      </c>
      <c r="E44">
        <f ca="1">IF($C44=1,OFFSET(E44,-1,0)+MAX(1,COUNTIF([1]QCI!$A$13:$A$24,OFFSET([1]ORÇAMENTO!E44,-1,0))),OFFSET(E44,-1,0))</f>
        <v>1</v>
      </c>
      <c r="F44">
        <f t="shared" ca="1" si="5"/>
        <v>3</v>
      </c>
      <c r="G44">
        <f t="shared" ca="1" si="6"/>
        <v>0</v>
      </c>
      <c r="H44">
        <f t="shared" ca="1" si="7"/>
        <v>0</v>
      </c>
      <c r="I44">
        <f t="shared" ca="1" si="8"/>
        <v>3</v>
      </c>
      <c r="J44">
        <f t="shared" ca="1" si="9"/>
        <v>0</v>
      </c>
      <c r="K44">
        <f ca="1">IF(OR($C44="S",$C44=0),0,MATCH(OFFSET($D44,0,$C44)+IF($C44&lt;&gt;1,1,COUNTIF([1]QCI!$A$13:$A$24,[1]ORÇAMENTO!E44)),OFFSET($D44,1,$C44,ROW($C$67)-ROW($C44)),0))</f>
        <v>0</v>
      </c>
      <c r="L44" s="53" t="str">
        <f t="shared" ca="1" si="10"/>
        <v/>
      </c>
      <c r="M44" s="54" t="s">
        <v>7</v>
      </c>
      <c r="N44" s="55" t="s">
        <v>7</v>
      </c>
      <c r="O44" s="56" t="s">
        <v>147</v>
      </c>
      <c r="P44" s="57" t="s">
        <v>62</v>
      </c>
      <c r="Q44" s="58"/>
      <c r="R44" s="59" t="s">
        <v>148</v>
      </c>
      <c r="S44" s="60" t="s">
        <v>147</v>
      </c>
      <c r="T44" s="61">
        <v>0</v>
      </c>
      <c r="U44" s="62"/>
      <c r="V44" s="63" t="s">
        <v>10</v>
      </c>
      <c r="W44" s="61">
        <v>0</v>
      </c>
      <c r="X44" s="64">
        <v>0</v>
      </c>
      <c r="Y44" s="65" t="s">
        <v>63</v>
      </c>
      <c r="Z44" t="str">
        <f t="shared" ca="1" si="13"/>
        <v/>
      </c>
      <c r="AA44" s="66">
        <f ca="1">IF($C44="S",IF($Z44="CP",$X44,IF($Z44="RA",(($X44)*[1]QCI!$AA$3),0)),SomaAgrup)</f>
        <v>0</v>
      </c>
      <c r="AB44" s="67">
        <f t="shared" ca="1" si="14"/>
        <v>0</v>
      </c>
      <c r="AC44" s="68" t="str">
        <f t="shared" ca="1" si="15"/>
        <v/>
      </c>
      <c r="AD44" s="8" t="str">
        <f ca="1">IF(C44&lt;=CRONO.NivelExibicao,MAX($AD$15:OFFSET(AD44,-1,0))+IF($C44&lt;&gt;1,1,MAX(1,COUNTIF([1]QCI!$A$13:$A$24,OFFSET($E44,-1,0)))),"")</f>
        <v/>
      </c>
      <c r="AE44" s="18" t="b">
        <f t="shared" ca="1" si="16"/>
        <v>0</v>
      </c>
      <c r="AF44" s="69" t="str">
        <f t="shared" ca="1" si="17"/>
        <v>(Sem Código)</v>
      </c>
      <c r="AG44" s="70">
        <v>0</v>
      </c>
      <c r="AH44" s="71">
        <v>0.26400000000000001</v>
      </c>
      <c r="AJ44" s="72"/>
      <c r="AL44" s="73"/>
      <c r="AM44" s="74">
        <f t="shared" si="0"/>
        <v>0</v>
      </c>
      <c r="AN44" s="75">
        <f t="shared" si="18"/>
        <v>0</v>
      </c>
    </row>
    <row r="45" spans="1:40" x14ac:dyDescent="0.25">
      <c r="A45">
        <f t="shared" si="1"/>
        <v>2</v>
      </c>
      <c r="B45">
        <f t="shared" ca="1" si="2"/>
        <v>2</v>
      </c>
      <c r="C45">
        <f t="shared" ca="1" si="3"/>
        <v>2</v>
      </c>
      <c r="D45">
        <f t="shared" ca="1" si="4"/>
        <v>5</v>
      </c>
      <c r="E45">
        <f ca="1">IF($C45=1,OFFSET(E45,-1,0)+MAX(1,COUNTIF([1]QCI!$A$13:$A$24,OFFSET([1]ORÇAMENTO!E45,-1,0))),OFFSET(E45,-1,0))</f>
        <v>1</v>
      </c>
      <c r="F45">
        <f t="shared" ca="1" si="5"/>
        <v>4</v>
      </c>
      <c r="G45">
        <f t="shared" ca="1" si="6"/>
        <v>0</v>
      </c>
      <c r="H45">
        <f t="shared" ca="1" si="7"/>
        <v>0</v>
      </c>
      <c r="I45">
        <f t="shared" ca="1" si="8"/>
        <v>0</v>
      </c>
      <c r="J45">
        <f t="shared" ca="1" si="9"/>
        <v>22</v>
      </c>
      <c r="K45">
        <f ca="1">IF(OR($C45="S",$C45=0),0,MATCH(OFFSET($D45,0,$C45)+IF($C45&lt;&gt;1,1,COUNTIF([1]QCI!$A$13:$A$24,[1]ORÇAMENTO!E45)),OFFSET($D45,1,$C45,ROW($C$67)-ROW($C45)),0))</f>
        <v>5</v>
      </c>
      <c r="L45" s="53" t="str">
        <f t="shared" ca="1" si="10"/>
        <v>F</v>
      </c>
      <c r="M45" s="54" t="s">
        <v>4</v>
      </c>
      <c r="N45" s="55" t="s">
        <v>4</v>
      </c>
      <c r="O45" s="56" t="s">
        <v>205</v>
      </c>
      <c r="P45" s="57" t="s">
        <v>62</v>
      </c>
      <c r="Q45" s="58"/>
      <c r="R45" s="59" t="s">
        <v>89</v>
      </c>
      <c r="S45" s="60" t="str">
        <f t="shared" ca="1" si="11"/>
        <v>-</v>
      </c>
      <c r="T45" s="61">
        <f ca="1">OFFSET([1]CÁLCULO!H$15,ROW($T45)-ROW(T$15),0)</f>
        <v>0</v>
      </c>
      <c r="U45" s="62"/>
      <c r="V45" s="63" t="s">
        <v>10</v>
      </c>
      <c r="W45" s="61">
        <f t="shared" ca="1" si="12"/>
        <v>0</v>
      </c>
      <c r="X45" s="64">
        <f t="shared" ca="1" si="19"/>
        <v>14844.84</v>
      </c>
      <c r="Y45" s="65" t="s">
        <v>63</v>
      </c>
      <c r="Z45" t="str">
        <f t="shared" ca="1" si="13"/>
        <v/>
      </c>
      <c r="AA45" s="66">
        <f ca="1">IF($C45="S",IF($Z45="CP",$X45,IF($Z45="RA",(($X45)*[1]QCI!$AA$3),0)),SomaAgrup)</f>
        <v>1282.7848555604351</v>
      </c>
      <c r="AB45" s="67">
        <f t="shared" ca="1" si="14"/>
        <v>0</v>
      </c>
      <c r="AC45" s="68" t="str">
        <f t="shared" ca="1" si="15"/>
        <v/>
      </c>
      <c r="AD45" s="8">
        <f ca="1">IF(C45&lt;=CRONO.NivelExibicao,MAX($AD$15:OFFSET(AD45,-1,0))+IF($C45&lt;&gt;1,1,MAX(1,COUNTIF([1]QCI!$A$13:$A$24,OFFSET($E45,-1,0)))),"")</f>
        <v>5</v>
      </c>
      <c r="AE45" s="18" t="b">
        <f t="shared" ca="1" si="16"/>
        <v>0</v>
      </c>
      <c r="AF45" s="69" t="str">
        <f t="shared" ca="1" si="17"/>
        <v>(Sem Código)</v>
      </c>
      <c r="AG45" s="70">
        <v>0</v>
      </c>
      <c r="AH45" s="71">
        <v>0.26400000000000001</v>
      </c>
      <c r="AJ45" s="72"/>
      <c r="AL45" s="73"/>
      <c r="AM45" s="74">
        <f t="shared" ca="1" si="0"/>
        <v>14844.84</v>
      </c>
      <c r="AN45" s="75">
        <f t="shared" si="18"/>
        <v>0</v>
      </c>
    </row>
    <row r="46" spans="1:40" ht="45" x14ac:dyDescent="0.25">
      <c r="A46" t="str">
        <f t="shared" si="1"/>
        <v>S</v>
      </c>
      <c r="B46">
        <f t="shared" ca="1" si="2"/>
        <v>2</v>
      </c>
      <c r="C46" t="str">
        <f t="shared" ca="1" si="3"/>
        <v>S</v>
      </c>
      <c r="D46">
        <f t="shared" ca="1" si="4"/>
        <v>0</v>
      </c>
      <c r="E46">
        <f ca="1">IF($C46=1,OFFSET(E46,-1,0)+MAX(1,COUNTIF([1]QCI!$A$13:$A$24,OFFSET([1]ORÇAMENTO!E46,-1,0))),OFFSET(E46,-1,0))</f>
        <v>1</v>
      </c>
      <c r="F46">
        <f t="shared" ca="1" si="5"/>
        <v>4</v>
      </c>
      <c r="G46">
        <f t="shared" ca="1" si="6"/>
        <v>0</v>
      </c>
      <c r="H46">
        <f t="shared" ca="1" si="7"/>
        <v>0</v>
      </c>
      <c r="I46">
        <f t="shared" ca="1" si="8"/>
        <v>1</v>
      </c>
      <c r="J46">
        <f t="shared" ca="1" si="9"/>
        <v>0</v>
      </c>
      <c r="K46">
        <f ca="1">IF(OR($C46="S",$C46=0),0,MATCH(OFFSET($D46,0,$C46)+IF($C46&lt;&gt;1,1,COUNTIF([1]QCI!$A$13:$A$24,[1]ORÇAMENTO!E46)),OFFSET($D46,1,$C46,ROW($C$67)-ROW($C46)),0))</f>
        <v>0</v>
      </c>
      <c r="L46" s="53" t="str">
        <f t="shared" ca="1" si="10"/>
        <v>F</v>
      </c>
      <c r="M46" s="54" t="s">
        <v>7</v>
      </c>
      <c r="N46" s="55" t="s">
        <v>7</v>
      </c>
      <c r="O46" s="56" t="s">
        <v>161</v>
      </c>
      <c r="P46" s="57" t="s">
        <v>62</v>
      </c>
      <c r="Q46" s="58" t="s">
        <v>90</v>
      </c>
      <c r="R46" s="59" t="s">
        <v>162</v>
      </c>
      <c r="S46" s="60" t="s">
        <v>116</v>
      </c>
      <c r="T46" s="61">
        <v>12.04</v>
      </c>
      <c r="U46" s="62">
        <v>836.35</v>
      </c>
      <c r="V46" s="63" t="s">
        <v>10</v>
      </c>
      <c r="W46" s="61">
        <v>1057.1500000000001</v>
      </c>
      <c r="X46" s="64">
        <v>12728.09</v>
      </c>
      <c r="Y46" s="65" t="s">
        <v>63</v>
      </c>
      <c r="Z46" t="str">
        <f t="shared" ca="1" si="13"/>
        <v>RA</v>
      </c>
      <c r="AA46" s="66">
        <f ca="1">IF($C46="S",IF($Z46="CP",$X46,IF($Z46="RA",(($X46)*[1]QCI!$AA$3),0)),SomaAgrup)</f>
        <v>1099.8704662502403</v>
      </c>
      <c r="AB46" s="67">
        <f t="shared" ca="1" si="14"/>
        <v>0</v>
      </c>
      <c r="AC46" s="68" t="str">
        <f t="shared" ca="1" si="15"/>
        <v/>
      </c>
      <c r="AD46" s="8" t="str">
        <f ca="1">IF(C46&lt;=CRONO.NivelExibicao,MAX($AD$15:OFFSET(AD46,-1,0))+IF($C46&lt;&gt;1,1,MAX(1,COUNTIF([1]QCI!$A$13:$A$24,OFFSET($E46,-1,0)))),"")</f>
        <v/>
      </c>
      <c r="AE46" s="18" t="str">
        <f t="shared" ca="1" si="16"/>
        <v>SINAPI 100674</v>
      </c>
      <c r="AF46" s="69">
        <f t="shared" ca="1" si="17"/>
        <v>24299</v>
      </c>
      <c r="AG46" s="70">
        <v>836.35</v>
      </c>
      <c r="AH46" s="71">
        <v>0.26400000000000001</v>
      </c>
      <c r="AJ46" s="72">
        <v>12.04</v>
      </c>
      <c r="AL46" s="73"/>
      <c r="AM46" s="74">
        <f t="shared" si="0"/>
        <v>12728.09</v>
      </c>
      <c r="AN46" s="75">
        <f t="shared" si="18"/>
        <v>1057.1500000000001</v>
      </c>
    </row>
    <row r="47" spans="1:40" x14ac:dyDescent="0.25">
      <c r="A47" t="str">
        <f t="shared" si="1"/>
        <v>S</v>
      </c>
      <c r="B47">
        <f t="shared" ca="1" si="2"/>
        <v>2</v>
      </c>
      <c r="C47" t="str">
        <f t="shared" ca="1" si="3"/>
        <v>S</v>
      </c>
      <c r="D47">
        <f t="shared" ca="1" si="4"/>
        <v>0</v>
      </c>
      <c r="E47">
        <f ca="1">IF($C47=1,OFFSET(E47,-1,0)+MAX(1,COUNTIF([1]QCI!$A$13:$A$24,OFFSET([1]ORÇAMENTO!E47,-1,0))),OFFSET(E47,-1,0))</f>
        <v>1</v>
      </c>
      <c r="F47">
        <f t="shared" ca="1" si="5"/>
        <v>4</v>
      </c>
      <c r="G47">
        <f t="shared" ca="1" si="6"/>
        <v>0</v>
      </c>
      <c r="H47">
        <f t="shared" ca="1" si="7"/>
        <v>0</v>
      </c>
      <c r="I47">
        <f t="shared" ca="1" si="8"/>
        <v>2</v>
      </c>
      <c r="J47">
        <f t="shared" ca="1" si="9"/>
        <v>0</v>
      </c>
      <c r="K47">
        <f ca="1">IF(OR($C47="S",$C47=0),0,MATCH(OFFSET($D47,0,$C47)+IF($C47&lt;&gt;1,1,COUNTIF([1]QCI!$A$13:$A$24,[1]ORÇAMENTO!E47)),OFFSET($D47,1,$C47,ROW($C$67)-ROW($C47)),0))</f>
        <v>0</v>
      </c>
      <c r="L47" s="53" t="str">
        <f t="shared" ca="1" si="10"/>
        <v>F</v>
      </c>
      <c r="M47" s="54" t="s">
        <v>7</v>
      </c>
      <c r="N47" s="55" t="s">
        <v>7</v>
      </c>
      <c r="O47" s="56" t="s">
        <v>163</v>
      </c>
      <c r="P47" s="57" t="s">
        <v>77</v>
      </c>
      <c r="Q47" s="58">
        <v>11188</v>
      </c>
      <c r="R47" s="59" t="s">
        <v>164</v>
      </c>
      <c r="S47" s="60" t="s">
        <v>165</v>
      </c>
      <c r="T47" s="61">
        <v>12.04</v>
      </c>
      <c r="U47" s="62">
        <v>139.09</v>
      </c>
      <c r="V47" s="63" t="s">
        <v>10</v>
      </c>
      <c r="W47" s="61">
        <v>175.81</v>
      </c>
      <c r="X47" s="64">
        <v>2116.75</v>
      </c>
      <c r="Y47" s="65" t="s">
        <v>63</v>
      </c>
      <c r="Z47" t="str">
        <f t="shared" ca="1" si="13"/>
        <v>RA</v>
      </c>
      <c r="AA47" s="66">
        <f ca="1">IF($C47="S",IF($Z47="CP",$X47,IF($Z47="RA",(($X47)*[1]QCI!$AA$3),0)),SomaAgrup)</f>
        <v>182.91438931019471</v>
      </c>
      <c r="AB47" s="67">
        <f t="shared" ca="1" si="14"/>
        <v>0</v>
      </c>
      <c r="AC47" s="68" t="str">
        <f t="shared" ca="1" si="15"/>
        <v/>
      </c>
      <c r="AD47" s="8" t="str">
        <f ca="1">IF(C47&lt;=CRONO.NivelExibicao,MAX($AD$15:OFFSET(AD47,-1,0))+IF($C47&lt;&gt;1,1,MAX(1,COUNTIF([1]QCI!$A$13:$A$24,OFFSET($E47,-1,0)))),"")</f>
        <v/>
      </c>
      <c r="AE47" s="18" t="str">
        <f t="shared" ca="1" si="16"/>
        <v>SINAPI-I 11188</v>
      </c>
      <c r="AF47" s="69">
        <f t="shared" ca="1" si="17"/>
        <v>34597</v>
      </c>
      <c r="AG47" s="70">
        <v>139.09</v>
      </c>
      <c r="AH47" s="71">
        <v>0.26400000000000001</v>
      </c>
      <c r="AJ47" s="72">
        <v>12.04</v>
      </c>
      <c r="AL47" s="73"/>
      <c r="AM47" s="74">
        <f t="shared" si="0"/>
        <v>2116.75</v>
      </c>
      <c r="AN47" s="75">
        <f t="shared" si="18"/>
        <v>175.81</v>
      </c>
    </row>
    <row r="48" spans="1:40" x14ac:dyDescent="0.25">
      <c r="A48" t="str">
        <f t="shared" si="1"/>
        <v>S</v>
      </c>
      <c r="B48">
        <f t="shared" ca="1" si="2"/>
        <v>2</v>
      </c>
      <c r="C48" t="str">
        <f t="shared" ca="1" si="3"/>
        <v>S</v>
      </c>
      <c r="D48">
        <f t="shared" ca="1" si="4"/>
        <v>0</v>
      </c>
      <c r="E48">
        <f ca="1">IF($C48=1,OFFSET(E48,-1,0)+MAX(1,COUNTIF([1]QCI!$A$13:$A$24,OFFSET([1]ORÇAMENTO!E48,-1,0))),OFFSET(E48,-1,0))</f>
        <v>1</v>
      </c>
      <c r="F48">
        <f t="shared" ca="1" si="5"/>
        <v>4</v>
      </c>
      <c r="G48">
        <f t="shared" ca="1" si="6"/>
        <v>0</v>
      </c>
      <c r="H48">
        <f t="shared" ca="1" si="7"/>
        <v>0</v>
      </c>
      <c r="I48">
        <f t="shared" ca="1" si="8"/>
        <v>2</v>
      </c>
      <c r="J48">
        <f t="shared" ca="1" si="9"/>
        <v>0</v>
      </c>
      <c r="K48">
        <f ca="1">IF(OR($C48="S",$C48=0),0,MATCH(OFFSET($D48,0,$C48)+IF($C48&lt;&gt;1,1,COUNTIF([1]QCI!$A$13:$A$24,[1]ORÇAMENTO!E48)),OFFSET($D48,1,$C48,ROW($C$67)-ROW($C48)),0))</f>
        <v>0</v>
      </c>
      <c r="L48" s="53" t="str">
        <f t="shared" ca="1" si="10"/>
        <v/>
      </c>
      <c r="M48" s="54" t="s">
        <v>7</v>
      </c>
      <c r="N48" s="55" t="s">
        <v>7</v>
      </c>
      <c r="O48" s="56" t="s">
        <v>147</v>
      </c>
      <c r="P48" s="57" t="s">
        <v>62</v>
      </c>
      <c r="Q48" s="58"/>
      <c r="R48" s="59" t="s">
        <v>148</v>
      </c>
      <c r="S48" s="60" t="s">
        <v>147</v>
      </c>
      <c r="T48" s="61">
        <v>0</v>
      </c>
      <c r="U48" s="62"/>
      <c r="V48" s="63" t="s">
        <v>10</v>
      </c>
      <c r="W48" s="61">
        <v>0</v>
      </c>
      <c r="X48" s="64">
        <v>0</v>
      </c>
      <c r="Y48" s="65" t="s">
        <v>63</v>
      </c>
      <c r="Z48" t="str">
        <f t="shared" ca="1" si="13"/>
        <v/>
      </c>
      <c r="AA48" s="66">
        <f ca="1">IF($C48="S",IF($Z48="CP",$X48,IF($Z48="RA",(($X48)*[1]QCI!$AA$3),0)),SomaAgrup)</f>
        <v>0</v>
      </c>
      <c r="AB48" s="67">
        <f t="shared" ca="1" si="14"/>
        <v>0</v>
      </c>
      <c r="AC48" s="68" t="str">
        <f t="shared" ca="1" si="15"/>
        <v/>
      </c>
      <c r="AD48" s="8" t="str">
        <f ca="1">IF(C48&lt;=CRONO.NivelExibicao,MAX($AD$15:OFFSET(AD48,-1,0))+IF($C48&lt;&gt;1,1,MAX(1,COUNTIF([1]QCI!$A$13:$A$24,OFFSET($E48,-1,0)))),"")</f>
        <v/>
      </c>
      <c r="AE48" s="18" t="b">
        <f t="shared" ca="1" si="16"/>
        <v>0</v>
      </c>
      <c r="AF48" s="69" t="str">
        <f t="shared" ca="1" si="17"/>
        <v>(Sem Código)</v>
      </c>
      <c r="AG48" s="70">
        <v>0</v>
      </c>
      <c r="AH48" s="71">
        <v>0.26400000000000001</v>
      </c>
      <c r="AJ48" s="72"/>
      <c r="AL48" s="73"/>
      <c r="AM48" s="74">
        <f t="shared" si="0"/>
        <v>0</v>
      </c>
      <c r="AN48" s="75">
        <f t="shared" si="18"/>
        <v>0</v>
      </c>
    </row>
    <row r="49" spans="1:40" x14ac:dyDescent="0.25">
      <c r="A49" t="str">
        <f t="shared" si="1"/>
        <v>S</v>
      </c>
      <c r="B49">
        <f t="shared" ca="1" si="2"/>
        <v>2</v>
      </c>
      <c r="C49" t="str">
        <f t="shared" ca="1" si="3"/>
        <v>S</v>
      </c>
      <c r="D49">
        <f t="shared" ca="1" si="4"/>
        <v>0</v>
      </c>
      <c r="E49">
        <f ca="1">IF($C49=1,OFFSET(E49,-1,0)+MAX(1,COUNTIF([1]QCI!$A$13:$A$24,OFFSET([1]ORÇAMENTO!E49,-1,0))),OFFSET(E49,-1,0))</f>
        <v>1</v>
      </c>
      <c r="F49">
        <f t="shared" ca="1" si="5"/>
        <v>4</v>
      </c>
      <c r="G49">
        <f t="shared" ca="1" si="6"/>
        <v>0</v>
      </c>
      <c r="H49">
        <f t="shared" ca="1" si="7"/>
        <v>0</v>
      </c>
      <c r="I49">
        <f t="shared" ca="1" si="8"/>
        <v>2</v>
      </c>
      <c r="J49">
        <f t="shared" ca="1" si="9"/>
        <v>0</v>
      </c>
      <c r="K49">
        <f ca="1">IF(OR($C49="S",$C49=0),0,MATCH(OFFSET($D49,0,$C49)+IF($C49&lt;&gt;1,1,COUNTIF([1]QCI!$A$13:$A$24,[1]ORÇAMENTO!E49)),OFFSET($D49,1,$C49,ROW($C$67)-ROW($C49)),0))</f>
        <v>0</v>
      </c>
      <c r="L49" s="53" t="str">
        <f t="shared" ca="1" si="10"/>
        <v/>
      </c>
      <c r="M49" s="54" t="s">
        <v>7</v>
      </c>
      <c r="N49" s="55" t="s">
        <v>7</v>
      </c>
      <c r="O49" s="56" t="s">
        <v>147</v>
      </c>
      <c r="P49" s="57" t="s">
        <v>62</v>
      </c>
      <c r="Q49" s="58"/>
      <c r="R49" s="59" t="s">
        <v>148</v>
      </c>
      <c r="S49" s="60" t="s">
        <v>147</v>
      </c>
      <c r="T49" s="61">
        <v>0</v>
      </c>
      <c r="U49" s="62"/>
      <c r="V49" s="63" t="s">
        <v>10</v>
      </c>
      <c r="W49" s="61">
        <v>0</v>
      </c>
      <c r="X49" s="64">
        <v>0</v>
      </c>
      <c r="Y49" s="65" t="s">
        <v>63</v>
      </c>
      <c r="Z49" t="str">
        <f t="shared" ca="1" si="13"/>
        <v/>
      </c>
      <c r="AA49" s="66">
        <f ca="1">IF($C49="S",IF($Z49="CP",$X49,IF($Z49="RA",(($X49)*[1]QCI!$AA$3),0)),SomaAgrup)</f>
        <v>0</v>
      </c>
      <c r="AB49" s="67">
        <f t="shared" ca="1" si="14"/>
        <v>0</v>
      </c>
      <c r="AC49" s="68" t="str">
        <f t="shared" ca="1" si="15"/>
        <v/>
      </c>
      <c r="AD49" s="8" t="str">
        <f ca="1">IF(C49&lt;=CRONO.NivelExibicao,MAX($AD$15:OFFSET(AD49,-1,0))+IF($C49&lt;&gt;1,1,MAX(1,COUNTIF([1]QCI!$A$13:$A$24,OFFSET($E49,-1,0)))),"")</f>
        <v/>
      </c>
      <c r="AE49" s="18" t="b">
        <f t="shared" ca="1" si="16"/>
        <v>0</v>
      </c>
      <c r="AF49" s="69" t="str">
        <f t="shared" ca="1" si="17"/>
        <v>(Sem Código)</v>
      </c>
      <c r="AG49" s="70">
        <v>0</v>
      </c>
      <c r="AH49" s="71">
        <v>0.26400000000000001</v>
      </c>
      <c r="AJ49" s="72"/>
      <c r="AL49" s="73"/>
      <c r="AM49" s="74">
        <f t="shared" si="0"/>
        <v>0</v>
      </c>
      <c r="AN49" s="75">
        <f t="shared" si="18"/>
        <v>0</v>
      </c>
    </row>
    <row r="50" spans="1:40" x14ac:dyDescent="0.25">
      <c r="A50">
        <f t="shared" si="1"/>
        <v>2</v>
      </c>
      <c r="B50">
        <f t="shared" ca="1" si="2"/>
        <v>2</v>
      </c>
      <c r="C50">
        <f t="shared" ca="1" si="3"/>
        <v>2</v>
      </c>
      <c r="D50">
        <f t="shared" ca="1" si="4"/>
        <v>9</v>
      </c>
      <c r="E50">
        <f ca="1">IF($C50=1,OFFSET(E50,-1,0)+MAX(1,COUNTIF([1]QCI!$A$13:$A$24,OFFSET([1]ORÇAMENTO!E50,-1,0))),OFFSET(E50,-1,0))</f>
        <v>1</v>
      </c>
      <c r="F50">
        <f t="shared" ca="1" si="5"/>
        <v>5</v>
      </c>
      <c r="G50">
        <f t="shared" ca="1" si="6"/>
        <v>0</v>
      </c>
      <c r="H50">
        <f t="shared" ca="1" si="7"/>
        <v>0</v>
      </c>
      <c r="I50">
        <f t="shared" ca="1" si="8"/>
        <v>0</v>
      </c>
      <c r="J50">
        <f t="shared" ca="1" si="9"/>
        <v>17</v>
      </c>
      <c r="K50">
        <f ca="1">IF(OR($C50="S",$C50=0),0,MATCH(OFFSET($D50,0,$C50)+IF($C50&lt;&gt;1,1,COUNTIF([1]QCI!$A$13:$A$24,[1]ORÇAMENTO!E50)),OFFSET($D50,1,$C50,ROW($C$67)-ROW($C50)),0))</f>
        <v>9</v>
      </c>
      <c r="L50" s="53" t="str">
        <f t="shared" ca="1" si="10"/>
        <v>F</v>
      </c>
      <c r="M50" s="54" t="s">
        <v>4</v>
      </c>
      <c r="N50" s="55" t="s">
        <v>4</v>
      </c>
      <c r="O50" s="56" t="s">
        <v>206</v>
      </c>
      <c r="P50" s="57" t="s">
        <v>62</v>
      </c>
      <c r="Q50" s="58"/>
      <c r="R50" s="59" t="s">
        <v>91</v>
      </c>
      <c r="S50" s="60" t="str">
        <f t="shared" ca="1" si="11"/>
        <v>-</v>
      </c>
      <c r="T50" s="61">
        <f ca="1">OFFSET([1]CÁLCULO!H$15,ROW($T50)-ROW(T$15),0)</f>
        <v>0</v>
      </c>
      <c r="U50" s="62"/>
      <c r="V50" s="63" t="s">
        <v>10</v>
      </c>
      <c r="W50" s="61">
        <f t="shared" ca="1" si="12"/>
        <v>0</v>
      </c>
      <c r="X50" s="64">
        <f t="shared" ca="1" si="19"/>
        <v>57818.18</v>
      </c>
      <c r="Y50" s="65" t="s">
        <v>63</v>
      </c>
      <c r="Z50" t="str">
        <f t="shared" ca="1" si="13"/>
        <v/>
      </c>
      <c r="AA50" s="66">
        <f ca="1">IF($C50="S",IF($Z50="CP",$X50,IF($Z50="RA",(($X50)*[1]QCI!$AA$3),0)),SomaAgrup)</f>
        <v>4996.2334171380244</v>
      </c>
      <c r="AB50" s="67">
        <f t="shared" ca="1" si="14"/>
        <v>0</v>
      </c>
      <c r="AC50" s="68" t="str">
        <f t="shared" ca="1" si="15"/>
        <v/>
      </c>
      <c r="AD50" s="8">
        <f ca="1">IF(C50&lt;=CRONO.NivelExibicao,MAX($AD$15:OFFSET(AD50,-1,0))+IF($C50&lt;&gt;1,1,MAX(1,COUNTIF([1]QCI!$A$13:$A$24,OFFSET($E50,-1,0)))),"")</f>
        <v>6</v>
      </c>
      <c r="AE50" s="18" t="b">
        <f t="shared" ca="1" si="16"/>
        <v>0</v>
      </c>
      <c r="AF50" s="69" t="str">
        <f t="shared" ca="1" si="17"/>
        <v>(Sem Código)</v>
      </c>
      <c r="AG50" s="70">
        <v>0</v>
      </c>
      <c r="AH50" s="71">
        <v>0.26400000000000001</v>
      </c>
      <c r="AJ50" s="72"/>
      <c r="AL50" s="73"/>
      <c r="AM50" s="74">
        <f t="shared" ca="1" si="0"/>
        <v>57818.18</v>
      </c>
      <c r="AN50" s="75">
        <f t="shared" si="18"/>
        <v>0</v>
      </c>
    </row>
    <row r="51" spans="1:40" ht="45" x14ac:dyDescent="0.25">
      <c r="A51" t="str">
        <f t="shared" si="1"/>
        <v>S</v>
      </c>
      <c r="B51">
        <f t="shared" ca="1" si="2"/>
        <v>2</v>
      </c>
      <c r="C51" t="str">
        <f t="shared" ca="1" si="3"/>
        <v>S</v>
      </c>
      <c r="D51">
        <f t="shared" ca="1" si="4"/>
        <v>0</v>
      </c>
      <c r="E51">
        <f ca="1">IF($C51=1,OFFSET(E51,-1,0)+MAX(1,COUNTIF([1]QCI!$A$13:$A$24,OFFSET([1]ORÇAMENTO!E51,-1,0))),OFFSET(E51,-1,0))</f>
        <v>1</v>
      </c>
      <c r="F51">
        <f t="shared" ca="1" si="5"/>
        <v>5</v>
      </c>
      <c r="G51">
        <f t="shared" ca="1" si="6"/>
        <v>0</v>
      </c>
      <c r="H51">
        <f t="shared" ca="1" si="7"/>
        <v>0</v>
      </c>
      <c r="I51">
        <f t="shared" ca="1" si="8"/>
        <v>1</v>
      </c>
      <c r="J51">
        <f t="shared" ca="1" si="9"/>
        <v>0</v>
      </c>
      <c r="K51">
        <f ca="1">IF(OR($C51="S",$C51=0),0,MATCH(OFFSET($D51,0,$C51)+IF($C51&lt;&gt;1,1,COUNTIF([1]QCI!$A$13:$A$24,[1]ORÇAMENTO!E51)),OFFSET($D51,1,$C51,ROW($C$67)-ROW($C51)),0))</f>
        <v>0</v>
      </c>
      <c r="L51" s="53" t="str">
        <f t="shared" ca="1" si="10"/>
        <v>F</v>
      </c>
      <c r="M51" s="54" t="s">
        <v>7</v>
      </c>
      <c r="N51" s="55" t="s">
        <v>7</v>
      </c>
      <c r="O51" s="56" t="s">
        <v>166</v>
      </c>
      <c r="P51" s="57" t="s">
        <v>62</v>
      </c>
      <c r="Q51" s="58" t="s">
        <v>92</v>
      </c>
      <c r="R51" s="59" t="s">
        <v>167</v>
      </c>
      <c r="S51" s="60" t="s">
        <v>116</v>
      </c>
      <c r="T51" s="61">
        <v>217.5</v>
      </c>
      <c r="U51" s="62">
        <v>92.48</v>
      </c>
      <c r="V51" s="63" t="s">
        <v>10</v>
      </c>
      <c r="W51" s="61">
        <v>116.89</v>
      </c>
      <c r="X51" s="64">
        <v>25423.58</v>
      </c>
      <c r="Y51" s="65" t="s">
        <v>63</v>
      </c>
      <c r="Z51" t="str">
        <f t="shared" ca="1" si="13"/>
        <v>RA</v>
      </c>
      <c r="AA51" s="66">
        <f ca="1">IF($C51="S",IF($Z51="CP",$X51,IF($Z51="RA",(($X51)*[1]QCI!$AA$3),0)),SomaAgrup)</f>
        <v>2196.9238737587721</v>
      </c>
      <c r="AB51" s="67">
        <f t="shared" ca="1" si="14"/>
        <v>0</v>
      </c>
      <c r="AC51" s="68" t="str">
        <f t="shared" ca="1" si="15"/>
        <v/>
      </c>
      <c r="AD51" s="8" t="str">
        <f ca="1">IF(C51&lt;=CRONO.NivelExibicao,MAX($AD$15:OFFSET(AD51,-1,0))+IF($C51&lt;&gt;1,1,MAX(1,COUNTIF([1]QCI!$A$13:$A$24,OFFSET($E51,-1,0)))),"")</f>
        <v/>
      </c>
      <c r="AE51" s="18" t="str">
        <f t="shared" ca="1" si="16"/>
        <v>SINAPI 92572</v>
      </c>
      <c r="AF51" s="69">
        <f t="shared" ca="1" si="17"/>
        <v>23583</v>
      </c>
      <c r="AG51" s="70">
        <v>92.48</v>
      </c>
      <c r="AH51" s="71">
        <v>0.26400000000000001</v>
      </c>
      <c r="AJ51" s="72">
        <v>217.5</v>
      </c>
      <c r="AL51" s="73"/>
      <c r="AM51" s="74">
        <f t="shared" si="0"/>
        <v>25423.58</v>
      </c>
      <c r="AN51" s="75">
        <f t="shared" si="18"/>
        <v>116.89</v>
      </c>
    </row>
    <row r="52" spans="1:40" ht="30" x14ac:dyDescent="0.25">
      <c r="A52" t="str">
        <f t="shared" si="1"/>
        <v>S</v>
      </c>
      <c r="B52">
        <f t="shared" ca="1" si="2"/>
        <v>2</v>
      </c>
      <c r="C52" t="str">
        <f t="shared" ca="1" si="3"/>
        <v>S</v>
      </c>
      <c r="D52">
        <f t="shared" ca="1" si="4"/>
        <v>0</v>
      </c>
      <c r="E52">
        <f ca="1">IF($C52=1,OFFSET(E52,-1,0)+MAX(1,COUNTIF([1]QCI!$A$13:$A$24,OFFSET([1]ORÇAMENTO!E52,-1,0))),OFFSET(E52,-1,0))</f>
        <v>1</v>
      </c>
      <c r="F52">
        <f t="shared" ca="1" si="5"/>
        <v>5</v>
      </c>
      <c r="G52">
        <f t="shared" ca="1" si="6"/>
        <v>0</v>
      </c>
      <c r="H52">
        <f t="shared" ca="1" si="7"/>
        <v>0</v>
      </c>
      <c r="I52">
        <f t="shared" ca="1" si="8"/>
        <v>2</v>
      </c>
      <c r="J52">
        <f t="shared" ca="1" si="9"/>
        <v>0</v>
      </c>
      <c r="K52">
        <f ca="1">IF(OR($C52="S",$C52=0),0,MATCH(OFFSET($D52,0,$C52)+IF($C52&lt;&gt;1,1,COUNTIF([1]QCI!$A$13:$A$24,[1]ORÇAMENTO!E52)),OFFSET($D52,1,$C52,ROW($C$67)-ROW($C52)),0))</f>
        <v>0</v>
      </c>
      <c r="L52" s="53" t="str">
        <f t="shared" ca="1" si="10"/>
        <v>F</v>
      </c>
      <c r="M52" s="54" t="s">
        <v>7</v>
      </c>
      <c r="N52" s="55" t="s">
        <v>7</v>
      </c>
      <c r="O52" s="56" t="s">
        <v>168</v>
      </c>
      <c r="P52" s="57" t="s">
        <v>62</v>
      </c>
      <c r="Q52" s="58" t="s">
        <v>93</v>
      </c>
      <c r="R52" s="59" t="s">
        <v>169</v>
      </c>
      <c r="S52" s="60" t="s">
        <v>116</v>
      </c>
      <c r="T52" s="61">
        <v>31.5</v>
      </c>
      <c r="U52" s="62">
        <v>76.41</v>
      </c>
      <c r="V52" s="63" t="s">
        <v>10</v>
      </c>
      <c r="W52" s="61">
        <v>96.58</v>
      </c>
      <c r="X52" s="64">
        <v>3042.27</v>
      </c>
      <c r="Y52" s="65" t="s">
        <v>63</v>
      </c>
      <c r="Z52" t="str">
        <f t="shared" ca="1" si="13"/>
        <v>RA</v>
      </c>
      <c r="AA52" s="66">
        <f ca="1">IF($C52="S",IF($Z52="CP",$X52,IF($Z52="RA",(($X52)*[1]QCI!$AA$3),0)),SomaAgrup)</f>
        <v>262.89120546437988</v>
      </c>
      <c r="AB52" s="67">
        <f t="shared" ca="1" si="14"/>
        <v>0</v>
      </c>
      <c r="AC52" s="68" t="str">
        <f t="shared" ca="1" si="15"/>
        <v/>
      </c>
      <c r="AD52" s="8" t="str">
        <f ca="1">IF(C52&lt;=CRONO.NivelExibicao,MAX($AD$15:OFFSET(AD52,-1,0))+IF($C52&lt;&gt;1,1,MAX(1,COUNTIF([1]QCI!$A$13:$A$24,OFFSET($E52,-1,0)))),"")</f>
        <v/>
      </c>
      <c r="AE52" s="18" t="str">
        <f t="shared" ca="1" si="16"/>
        <v>SINAPI 94213</v>
      </c>
      <c r="AF52" s="69">
        <f t="shared" ca="1" si="17"/>
        <v>23554</v>
      </c>
      <c r="AG52" s="70">
        <v>76.41</v>
      </c>
      <c r="AH52" s="71">
        <v>0.26400000000000001</v>
      </c>
      <c r="AJ52" s="72">
        <v>31.5</v>
      </c>
      <c r="AL52" s="73"/>
      <c r="AM52" s="74">
        <f t="shared" si="0"/>
        <v>3042.27</v>
      </c>
      <c r="AN52" s="75">
        <f t="shared" si="18"/>
        <v>96.58</v>
      </c>
    </row>
    <row r="53" spans="1:40" ht="45" x14ac:dyDescent="0.25">
      <c r="A53" t="str">
        <f t="shared" si="1"/>
        <v>S</v>
      </c>
      <c r="B53">
        <f t="shared" ca="1" si="2"/>
        <v>2</v>
      </c>
      <c r="C53" t="str">
        <f t="shared" ca="1" si="3"/>
        <v>S</v>
      </c>
      <c r="D53">
        <f t="shared" ca="1" si="4"/>
        <v>0</v>
      </c>
      <c r="E53">
        <f ca="1">IF($C53=1,OFFSET(E53,-1,0)+MAX(1,COUNTIF([1]QCI!$A$13:$A$24,OFFSET([1]ORÇAMENTO!E53,-1,0))),OFFSET(E53,-1,0))</f>
        <v>1</v>
      </c>
      <c r="F53">
        <f t="shared" ca="1" si="5"/>
        <v>5</v>
      </c>
      <c r="G53">
        <f t="shared" ca="1" si="6"/>
        <v>0</v>
      </c>
      <c r="H53">
        <f t="shared" ca="1" si="7"/>
        <v>0</v>
      </c>
      <c r="I53">
        <f t="shared" ca="1" si="8"/>
        <v>3</v>
      </c>
      <c r="J53">
        <f t="shared" ca="1" si="9"/>
        <v>0</v>
      </c>
      <c r="K53">
        <f ca="1">IF(OR($C53="S",$C53=0),0,MATCH(OFFSET($D53,0,$C53)+IF($C53&lt;&gt;1,1,COUNTIF([1]QCI!$A$13:$A$24,[1]ORÇAMENTO!E53)),OFFSET($D53,1,$C53,ROW($C$67)-ROW($C53)),0))</f>
        <v>0</v>
      </c>
      <c r="L53" s="53" t="str">
        <f t="shared" ca="1" si="10"/>
        <v>F</v>
      </c>
      <c r="M53" s="54" t="s">
        <v>7</v>
      </c>
      <c r="N53" s="55" t="s">
        <v>7</v>
      </c>
      <c r="O53" s="56" t="s">
        <v>170</v>
      </c>
      <c r="P53" s="57" t="s">
        <v>62</v>
      </c>
      <c r="Q53" s="58" t="s">
        <v>94</v>
      </c>
      <c r="R53" s="59" t="s">
        <v>171</v>
      </c>
      <c r="S53" s="60" t="s">
        <v>116</v>
      </c>
      <c r="T53" s="61">
        <v>16.5</v>
      </c>
      <c r="U53" s="62">
        <v>91.52</v>
      </c>
      <c r="V53" s="63" t="s">
        <v>10</v>
      </c>
      <c r="W53" s="61">
        <v>115.68</v>
      </c>
      <c r="X53" s="64">
        <v>1908.72</v>
      </c>
      <c r="Y53" s="65" t="s">
        <v>63</v>
      </c>
      <c r="Z53" t="str">
        <f t="shared" ca="1" si="13"/>
        <v>RA</v>
      </c>
      <c r="AA53" s="66">
        <f ca="1">IF($C53="S",IF($Z53="CP",$X53,IF($Z53="RA",(($X53)*[1]QCI!$AA$3),0)),SomaAgrup)</f>
        <v>164.93792519860864</v>
      </c>
      <c r="AB53" s="67">
        <f t="shared" ca="1" si="14"/>
        <v>0</v>
      </c>
      <c r="AC53" s="68" t="str">
        <f t="shared" ca="1" si="15"/>
        <v/>
      </c>
      <c r="AD53" s="8" t="str">
        <f ca="1">IF(C53&lt;=CRONO.NivelExibicao,MAX($AD$15:OFFSET(AD53,-1,0))+IF($C53&lt;&gt;1,1,MAX(1,COUNTIF([1]QCI!$A$13:$A$24,OFFSET($E53,-1,0)))),"")</f>
        <v/>
      </c>
      <c r="AE53" s="18" t="str">
        <f t="shared" ca="1" si="16"/>
        <v>SINAPI 94449</v>
      </c>
      <c r="AF53" s="69">
        <f t="shared" ca="1" si="17"/>
        <v>23574</v>
      </c>
      <c r="AG53" s="70">
        <v>91.52</v>
      </c>
      <c r="AH53" s="71">
        <v>0.26400000000000001</v>
      </c>
      <c r="AJ53" s="72">
        <v>16.5</v>
      </c>
      <c r="AL53" s="73"/>
      <c r="AM53" s="74">
        <f t="shared" si="0"/>
        <v>1908.72</v>
      </c>
      <c r="AN53" s="75">
        <f t="shared" si="18"/>
        <v>115.68</v>
      </c>
    </row>
    <row r="54" spans="1:40" ht="60" x14ac:dyDescent="0.25">
      <c r="A54" t="str">
        <f t="shared" si="1"/>
        <v>S</v>
      </c>
      <c r="B54">
        <f t="shared" ca="1" si="2"/>
        <v>2</v>
      </c>
      <c r="C54" t="str">
        <f t="shared" ca="1" si="3"/>
        <v>S</v>
      </c>
      <c r="D54">
        <f t="shared" ca="1" si="4"/>
        <v>0</v>
      </c>
      <c r="E54">
        <f ca="1">IF($C54=1,OFFSET(E54,-1,0)+MAX(1,COUNTIF([1]QCI!$A$13:$A$24,OFFSET([1]ORÇAMENTO!E54,-1,0))),OFFSET(E54,-1,0))</f>
        <v>1</v>
      </c>
      <c r="F54">
        <f t="shared" ca="1" si="5"/>
        <v>5</v>
      </c>
      <c r="G54">
        <f t="shared" ca="1" si="6"/>
        <v>0</v>
      </c>
      <c r="H54">
        <f t="shared" ca="1" si="7"/>
        <v>0</v>
      </c>
      <c r="I54">
        <f t="shared" ca="1" si="8"/>
        <v>4</v>
      </c>
      <c r="J54">
        <f t="shared" ca="1" si="9"/>
        <v>0</v>
      </c>
      <c r="K54">
        <f ca="1">IF(OR($C54="S",$C54=0),0,MATCH(OFFSET($D54,0,$C54)+IF($C54&lt;&gt;1,1,COUNTIF([1]QCI!$A$13:$A$24,[1]ORÇAMENTO!E54)),OFFSET($D54,1,$C54,ROW($C$67)-ROW($C54)),0))</f>
        <v>0</v>
      </c>
      <c r="L54" s="53" t="str">
        <f t="shared" ca="1" si="10"/>
        <v>F</v>
      </c>
      <c r="M54" s="54" t="s">
        <v>7</v>
      </c>
      <c r="N54" s="55" t="s">
        <v>7</v>
      </c>
      <c r="O54" s="56" t="s">
        <v>172</v>
      </c>
      <c r="P54" s="57" t="s">
        <v>68</v>
      </c>
      <c r="Q54" s="58" t="s">
        <v>95</v>
      </c>
      <c r="R54" s="59" t="s">
        <v>173</v>
      </c>
      <c r="S54" s="60" t="s">
        <v>116</v>
      </c>
      <c r="T54" s="61">
        <v>50.4</v>
      </c>
      <c r="U54" s="62">
        <v>202.22</v>
      </c>
      <c r="V54" s="63" t="s">
        <v>10</v>
      </c>
      <c r="W54" s="61">
        <v>255.61</v>
      </c>
      <c r="X54" s="64">
        <v>12882.74</v>
      </c>
      <c r="Y54" s="65" t="s">
        <v>63</v>
      </c>
      <c r="Z54" t="str">
        <f t="shared" ca="1" si="13"/>
        <v>RA</v>
      </c>
      <c r="AA54" s="66">
        <f ca="1">IF($C54="S",IF($Z54="CP",$X54,IF($Z54="RA",(($X54)*[1]QCI!$AA$3),0)),SomaAgrup)</f>
        <v>1113.2342127043901</v>
      </c>
      <c r="AB54" s="67">
        <f t="shared" ca="1" si="14"/>
        <v>0</v>
      </c>
      <c r="AC54" s="68" t="str">
        <f t="shared" ca="1" si="15"/>
        <v/>
      </c>
      <c r="AD54" s="8" t="str">
        <f ca="1">IF(C54&lt;=CRONO.NivelExibicao,MAX($AD$15:OFFSET(AD54,-1,0))+IF($C54&lt;&gt;1,1,MAX(1,COUNTIF([1]QCI!$A$13:$A$24,OFFSET($E54,-1,0)))),"")</f>
        <v/>
      </c>
      <c r="AE54" s="18" t="str">
        <f t="shared" ca="1" si="16"/>
        <v>Composição COMP 09</v>
      </c>
      <c r="AF54" s="69">
        <f t="shared" ca="1" si="17"/>
        <v>11</v>
      </c>
      <c r="AG54" s="70">
        <v>202.22</v>
      </c>
      <c r="AH54" s="71">
        <v>0.26400000000000001</v>
      </c>
      <c r="AJ54" s="72">
        <v>50.4</v>
      </c>
      <c r="AL54" s="73"/>
      <c r="AM54" s="74">
        <f t="shared" si="0"/>
        <v>12882.74</v>
      </c>
      <c r="AN54" s="75">
        <f t="shared" si="18"/>
        <v>255.61</v>
      </c>
    </row>
    <row r="55" spans="1:40" ht="30" x14ac:dyDescent="0.25">
      <c r="A55" t="str">
        <f t="shared" si="1"/>
        <v>S</v>
      </c>
      <c r="B55">
        <f t="shared" ca="1" si="2"/>
        <v>2</v>
      </c>
      <c r="C55" t="str">
        <f t="shared" ca="1" si="3"/>
        <v>S</v>
      </c>
      <c r="D55">
        <f t="shared" ca="1" si="4"/>
        <v>0</v>
      </c>
      <c r="E55">
        <f ca="1">IF($C55=1,OFFSET(E55,-1,0)+MAX(1,COUNTIF([1]QCI!$A$13:$A$24,OFFSET([1]ORÇAMENTO!E55,-1,0))),OFFSET(E55,-1,0))</f>
        <v>1</v>
      </c>
      <c r="F55">
        <f t="shared" ca="1" si="5"/>
        <v>5</v>
      </c>
      <c r="G55">
        <f t="shared" ca="1" si="6"/>
        <v>0</v>
      </c>
      <c r="H55">
        <f t="shared" ca="1" si="7"/>
        <v>0</v>
      </c>
      <c r="I55">
        <f t="shared" ca="1" si="8"/>
        <v>5</v>
      </c>
      <c r="J55">
        <f t="shared" ca="1" si="9"/>
        <v>0</v>
      </c>
      <c r="K55">
        <f ca="1">IF(OR($C55="S",$C55=0),0,MATCH(OFFSET($D55,0,$C55)+IF($C55&lt;&gt;1,1,COUNTIF([1]QCI!$A$13:$A$24,[1]ORÇAMENTO!E55)),OFFSET($D55,1,$C55,ROW($C$67)-ROW($C55)),0))</f>
        <v>0</v>
      </c>
      <c r="L55" s="53" t="str">
        <f t="shared" ca="1" si="10"/>
        <v>F</v>
      </c>
      <c r="M55" s="54" t="s">
        <v>7</v>
      </c>
      <c r="N55" s="55" t="s">
        <v>7</v>
      </c>
      <c r="O55" s="56" t="s">
        <v>174</v>
      </c>
      <c r="P55" s="57" t="s">
        <v>68</v>
      </c>
      <c r="Q55" s="58" t="s">
        <v>96</v>
      </c>
      <c r="R55" s="59" t="s">
        <v>175</v>
      </c>
      <c r="S55" s="60" t="s">
        <v>116</v>
      </c>
      <c r="T55" s="61">
        <v>514.20000000000005</v>
      </c>
      <c r="U55" s="62">
        <v>17.53</v>
      </c>
      <c r="V55" s="63" t="s">
        <v>10</v>
      </c>
      <c r="W55" s="61">
        <v>22.16</v>
      </c>
      <c r="X55" s="64">
        <v>11394.67</v>
      </c>
      <c r="Y55" s="65" t="s">
        <v>63</v>
      </c>
      <c r="Z55" t="str">
        <f t="shared" ca="1" si="13"/>
        <v>RA</v>
      </c>
      <c r="AA55" s="66">
        <f ca="1">IF($C55="S",IF($Z55="CP",$X55,IF($Z55="RA",(($X55)*[1]QCI!$AA$3),0)),SomaAgrup)</f>
        <v>984.64585068675865</v>
      </c>
      <c r="AB55" s="67">
        <f t="shared" ca="1" si="14"/>
        <v>0</v>
      </c>
      <c r="AC55" s="68" t="str">
        <f t="shared" ca="1" si="15"/>
        <v/>
      </c>
      <c r="AD55" s="8" t="str">
        <f ca="1">IF(C55&lt;=CRONO.NivelExibicao,MAX($AD$15:OFFSET(AD55,-1,0))+IF($C55&lt;&gt;1,1,MAX(1,COUNTIF([1]QCI!$A$13:$A$24,OFFSET($E55,-1,0)))),"")</f>
        <v/>
      </c>
      <c r="AE55" s="18" t="str">
        <f t="shared" ca="1" si="16"/>
        <v>Composição COMP 10</v>
      </c>
      <c r="AF55" s="69">
        <f t="shared" ca="1" si="17"/>
        <v>12</v>
      </c>
      <c r="AG55" s="70">
        <v>17.53</v>
      </c>
      <c r="AH55" s="71">
        <v>0.26400000000000001</v>
      </c>
      <c r="AJ55" s="72">
        <v>514.20000000000005</v>
      </c>
      <c r="AL55" s="73"/>
      <c r="AM55" s="74">
        <f t="shared" si="0"/>
        <v>11394.67</v>
      </c>
      <c r="AN55" s="75">
        <f t="shared" si="18"/>
        <v>22.16</v>
      </c>
    </row>
    <row r="56" spans="1:40" ht="45" x14ac:dyDescent="0.25">
      <c r="A56" t="str">
        <f t="shared" si="1"/>
        <v>S</v>
      </c>
      <c r="B56">
        <f t="shared" ca="1" si="2"/>
        <v>2</v>
      </c>
      <c r="C56" t="str">
        <f t="shared" ca="1" si="3"/>
        <v>S</v>
      </c>
      <c r="D56">
        <f t="shared" ca="1" si="4"/>
        <v>0</v>
      </c>
      <c r="E56">
        <f ca="1">IF($C56=1,OFFSET(E56,-1,0)+MAX(1,COUNTIF([1]QCI!$A$13:$A$24,OFFSET([1]ORÇAMENTO!E56,-1,0))),OFFSET(E56,-1,0))</f>
        <v>1</v>
      </c>
      <c r="F56">
        <f t="shared" ca="1" si="5"/>
        <v>5</v>
      </c>
      <c r="G56">
        <f t="shared" ca="1" si="6"/>
        <v>0</v>
      </c>
      <c r="H56">
        <f t="shared" ca="1" si="7"/>
        <v>0</v>
      </c>
      <c r="I56">
        <f t="shared" ca="1" si="8"/>
        <v>6</v>
      </c>
      <c r="J56">
        <f t="shared" ca="1" si="9"/>
        <v>0</v>
      </c>
      <c r="K56">
        <f ca="1">IF(OR($C56="S",$C56=0),0,MATCH(OFFSET($D56,0,$C56)+IF($C56&lt;&gt;1,1,COUNTIF([1]QCI!$A$13:$A$24,[1]ORÇAMENTO!E56)),OFFSET($D56,1,$C56,ROW($C$67)-ROW($C56)),0))</f>
        <v>0</v>
      </c>
      <c r="L56" s="53" t="str">
        <f t="shared" ca="1" si="10"/>
        <v>F</v>
      </c>
      <c r="M56" s="54" t="s">
        <v>7</v>
      </c>
      <c r="N56" s="55" t="s">
        <v>7</v>
      </c>
      <c r="O56" s="56" t="s">
        <v>176</v>
      </c>
      <c r="P56" s="57" t="s">
        <v>68</v>
      </c>
      <c r="Q56" s="58" t="s">
        <v>97</v>
      </c>
      <c r="R56" s="59" t="s">
        <v>177</v>
      </c>
      <c r="S56" s="60" t="s">
        <v>116</v>
      </c>
      <c r="T56" s="61">
        <v>36</v>
      </c>
      <c r="U56" s="62">
        <v>69.58</v>
      </c>
      <c r="V56" s="63" t="s">
        <v>10</v>
      </c>
      <c r="W56" s="61">
        <v>87.95</v>
      </c>
      <c r="X56" s="64">
        <v>3166.2</v>
      </c>
      <c r="Y56" s="65" t="s">
        <v>63</v>
      </c>
      <c r="Z56" t="str">
        <f t="shared" ca="1" si="13"/>
        <v>RA</v>
      </c>
      <c r="AA56" s="66">
        <f ca="1">IF($C56="S",IF($Z56="CP",$X56,IF($Z56="RA",(($X56)*[1]QCI!$AA$3),0)),SomaAgrup)</f>
        <v>273.60034932511559</v>
      </c>
      <c r="AB56" s="67">
        <f t="shared" ca="1" si="14"/>
        <v>0</v>
      </c>
      <c r="AC56" s="68" t="str">
        <f t="shared" ca="1" si="15"/>
        <v/>
      </c>
      <c r="AD56" s="8" t="str">
        <f ca="1">IF(C56&lt;=CRONO.NivelExibicao,MAX($AD$15:OFFSET(AD56,-1,0))+IF($C56&lt;&gt;1,1,MAX(1,COUNTIF([1]QCI!$A$13:$A$24,OFFSET($E56,-1,0)))),"")</f>
        <v/>
      </c>
      <c r="AE56" s="18" t="str">
        <f t="shared" ca="1" si="16"/>
        <v>Composição COMP 11</v>
      </c>
      <c r="AF56" s="69">
        <f t="shared" ca="1" si="17"/>
        <v>13</v>
      </c>
      <c r="AG56" s="70">
        <v>69.58</v>
      </c>
      <c r="AH56" s="71">
        <v>0.26400000000000001</v>
      </c>
      <c r="AJ56" s="72">
        <v>36</v>
      </c>
      <c r="AL56" s="73"/>
      <c r="AM56" s="74">
        <f t="shared" si="0"/>
        <v>3166.2</v>
      </c>
      <c r="AN56" s="75">
        <f t="shared" si="18"/>
        <v>87.95</v>
      </c>
    </row>
    <row r="57" spans="1:40" x14ac:dyDescent="0.25">
      <c r="A57" t="str">
        <f t="shared" si="1"/>
        <v>S</v>
      </c>
      <c r="B57">
        <f t="shared" ca="1" si="2"/>
        <v>2</v>
      </c>
      <c r="C57" t="str">
        <f t="shared" ca="1" si="3"/>
        <v>S</v>
      </c>
      <c r="D57">
        <f t="shared" ca="1" si="4"/>
        <v>0</v>
      </c>
      <c r="E57">
        <f ca="1">IF($C57=1,OFFSET(E57,-1,0)+MAX(1,COUNTIF([1]QCI!$A$13:$A$24,OFFSET([1]ORÇAMENTO!E57,-1,0))),OFFSET(E57,-1,0))</f>
        <v>1</v>
      </c>
      <c r="F57">
        <f t="shared" ca="1" si="5"/>
        <v>5</v>
      </c>
      <c r="G57">
        <f t="shared" ca="1" si="6"/>
        <v>0</v>
      </c>
      <c r="H57">
        <f t="shared" ca="1" si="7"/>
        <v>0</v>
      </c>
      <c r="I57">
        <f t="shared" ca="1" si="8"/>
        <v>6</v>
      </c>
      <c r="J57">
        <f t="shared" ca="1" si="9"/>
        <v>0</v>
      </c>
      <c r="K57">
        <f ca="1">IF(OR($C57="S",$C57=0),0,MATCH(OFFSET($D57,0,$C57)+IF($C57&lt;&gt;1,1,COUNTIF([1]QCI!$A$13:$A$24,[1]ORÇAMENTO!E57)),OFFSET($D57,1,$C57,ROW($C$67)-ROW($C57)),0))</f>
        <v>0</v>
      </c>
      <c r="L57" s="53" t="str">
        <f t="shared" ca="1" si="10"/>
        <v/>
      </c>
      <c r="M57" s="54" t="s">
        <v>7</v>
      </c>
      <c r="N57" s="55" t="s">
        <v>7</v>
      </c>
      <c r="O57" s="56" t="s">
        <v>147</v>
      </c>
      <c r="P57" s="57" t="s">
        <v>62</v>
      </c>
      <c r="Q57" s="58"/>
      <c r="R57" s="59" t="s">
        <v>148</v>
      </c>
      <c r="S57" s="60" t="s">
        <v>147</v>
      </c>
      <c r="T57" s="61">
        <v>0</v>
      </c>
      <c r="U57" s="62"/>
      <c r="V57" s="63" t="s">
        <v>10</v>
      </c>
      <c r="W57" s="61">
        <v>0</v>
      </c>
      <c r="X57" s="64">
        <v>0</v>
      </c>
      <c r="Y57" s="65" t="s">
        <v>63</v>
      </c>
      <c r="Z57" t="str">
        <f t="shared" ca="1" si="13"/>
        <v/>
      </c>
      <c r="AA57" s="66">
        <f ca="1">IF($C57="S",IF($Z57="CP",$X57,IF($Z57="RA",(($X57)*[1]QCI!$AA$3),0)),SomaAgrup)</f>
        <v>0</v>
      </c>
      <c r="AB57" s="67">
        <f t="shared" ca="1" si="14"/>
        <v>0</v>
      </c>
      <c r="AC57" s="68" t="str">
        <f t="shared" ca="1" si="15"/>
        <v/>
      </c>
      <c r="AD57" s="8" t="str">
        <f ca="1">IF(C57&lt;=CRONO.NivelExibicao,MAX($AD$15:OFFSET(AD57,-1,0))+IF($C57&lt;&gt;1,1,MAX(1,COUNTIF([1]QCI!$A$13:$A$24,OFFSET($E57,-1,0)))),"")</f>
        <v/>
      </c>
      <c r="AE57" s="18" t="b">
        <f t="shared" ca="1" si="16"/>
        <v>0</v>
      </c>
      <c r="AF57" s="69" t="str">
        <f t="shared" ca="1" si="17"/>
        <v>(Sem Código)</v>
      </c>
      <c r="AG57" s="70">
        <v>0</v>
      </c>
      <c r="AH57" s="71">
        <v>0.26400000000000001</v>
      </c>
      <c r="AJ57" s="72"/>
      <c r="AL57" s="73"/>
      <c r="AM57" s="74">
        <f t="shared" si="0"/>
        <v>0</v>
      </c>
      <c r="AN57" s="75">
        <f t="shared" si="18"/>
        <v>0</v>
      </c>
    </row>
    <row r="58" spans="1:40" x14ac:dyDescent="0.25">
      <c r="A58" t="str">
        <f t="shared" si="1"/>
        <v>S</v>
      </c>
      <c r="B58">
        <f t="shared" ca="1" si="2"/>
        <v>2</v>
      </c>
      <c r="C58" t="str">
        <f t="shared" ca="1" si="3"/>
        <v>S</v>
      </c>
      <c r="D58">
        <f t="shared" ca="1" si="4"/>
        <v>0</v>
      </c>
      <c r="E58">
        <f ca="1">IF($C58=1,OFFSET(E58,-1,0)+MAX(1,COUNTIF([1]QCI!$A$13:$A$24,OFFSET([1]ORÇAMENTO!E58,-1,0))),OFFSET(E58,-1,0))</f>
        <v>1</v>
      </c>
      <c r="F58">
        <f t="shared" ca="1" si="5"/>
        <v>5</v>
      </c>
      <c r="G58">
        <f t="shared" ca="1" si="6"/>
        <v>0</v>
      </c>
      <c r="H58">
        <f t="shared" ca="1" si="7"/>
        <v>0</v>
      </c>
      <c r="I58">
        <f t="shared" ca="1" si="8"/>
        <v>6</v>
      </c>
      <c r="J58">
        <f t="shared" ca="1" si="9"/>
        <v>0</v>
      </c>
      <c r="K58">
        <f ca="1">IF(OR($C58="S",$C58=0),0,MATCH(OFFSET($D58,0,$C58)+IF($C58&lt;&gt;1,1,COUNTIF([1]QCI!$A$13:$A$24,[1]ORÇAMENTO!E58)),OFFSET($D58,1,$C58,ROW($C$67)-ROW($C58)),0))</f>
        <v>0</v>
      </c>
      <c r="L58" s="53" t="str">
        <f t="shared" ca="1" si="10"/>
        <v/>
      </c>
      <c r="M58" s="54" t="s">
        <v>7</v>
      </c>
      <c r="N58" s="55" t="s">
        <v>7</v>
      </c>
      <c r="O58" s="56" t="s">
        <v>147</v>
      </c>
      <c r="P58" s="57" t="s">
        <v>62</v>
      </c>
      <c r="Q58" s="58"/>
      <c r="R58" s="59" t="s">
        <v>148</v>
      </c>
      <c r="S58" s="60" t="s">
        <v>147</v>
      </c>
      <c r="T58" s="61">
        <v>0</v>
      </c>
      <c r="U58" s="62"/>
      <c r="V58" s="63" t="s">
        <v>10</v>
      </c>
      <c r="W58" s="61">
        <v>0</v>
      </c>
      <c r="X58" s="64">
        <v>0</v>
      </c>
      <c r="Y58" s="65" t="s">
        <v>63</v>
      </c>
      <c r="Z58" t="str">
        <f t="shared" ca="1" si="13"/>
        <v/>
      </c>
      <c r="AA58" s="66">
        <f ca="1">IF($C58="S",IF($Z58="CP",$X58,IF($Z58="RA",(($X58)*[1]QCI!$AA$3),0)),SomaAgrup)</f>
        <v>0</v>
      </c>
      <c r="AB58" s="67">
        <f t="shared" ca="1" si="14"/>
        <v>0</v>
      </c>
      <c r="AC58" s="68" t="str">
        <f t="shared" ca="1" si="15"/>
        <v/>
      </c>
      <c r="AD58" s="8" t="str">
        <f ca="1">IF(C58&lt;=CRONO.NivelExibicao,MAX($AD$15:OFFSET(AD58,-1,0))+IF($C58&lt;&gt;1,1,MAX(1,COUNTIF([1]QCI!$A$13:$A$24,OFFSET($E58,-1,0)))),"")</f>
        <v/>
      </c>
      <c r="AE58" s="18" t="b">
        <f t="shared" ca="1" si="16"/>
        <v>0</v>
      </c>
      <c r="AF58" s="69" t="str">
        <f t="shared" ca="1" si="17"/>
        <v>(Sem Código)</v>
      </c>
      <c r="AG58" s="70">
        <v>0</v>
      </c>
      <c r="AH58" s="71">
        <v>0.26400000000000001</v>
      </c>
      <c r="AJ58" s="72"/>
      <c r="AL58" s="73"/>
      <c r="AM58" s="74">
        <f t="shared" si="0"/>
        <v>0</v>
      </c>
      <c r="AN58" s="75">
        <f t="shared" si="18"/>
        <v>0</v>
      </c>
    </row>
    <row r="59" spans="1:40" x14ac:dyDescent="0.25">
      <c r="A59">
        <f t="shared" si="1"/>
        <v>2</v>
      </c>
      <c r="B59">
        <f t="shared" ca="1" si="2"/>
        <v>2</v>
      </c>
      <c r="C59">
        <f t="shared" ca="1" si="3"/>
        <v>2</v>
      </c>
      <c r="D59">
        <f t="shared" ca="1" si="4"/>
        <v>8</v>
      </c>
      <c r="E59">
        <f ca="1">IF($C59=1,OFFSET(E59,-1,0)+MAX(1,COUNTIF([1]QCI!$A$13:$A$24,OFFSET([1]ORÇAMENTO!E59,-1,0))),OFFSET(E59,-1,0))</f>
        <v>1</v>
      </c>
      <c r="F59">
        <f t="shared" ca="1" si="5"/>
        <v>6</v>
      </c>
      <c r="G59">
        <f t="shared" ca="1" si="6"/>
        <v>0</v>
      </c>
      <c r="H59">
        <f t="shared" ca="1" si="7"/>
        <v>0</v>
      </c>
      <c r="I59">
        <f t="shared" ca="1" si="8"/>
        <v>0</v>
      </c>
      <c r="J59">
        <f t="shared" ca="1" si="9"/>
        <v>8</v>
      </c>
      <c r="K59" t="e">
        <f ca="1">IF(OR($C59="S",$C59=0),0,MATCH(OFFSET($D59,0,$C59)+IF($C59&lt;&gt;1,1,COUNTIF([1]QCI!$A$13:$A$24,[1]ORÇAMENTO!E59)),OFFSET($D59,1,$C59,ROW($C$67)-ROW($C59)),0))</f>
        <v>#N/A</v>
      </c>
      <c r="L59" s="53" t="str">
        <f t="shared" ca="1" si="10"/>
        <v>F</v>
      </c>
      <c r="M59" s="54" t="s">
        <v>4</v>
      </c>
      <c r="N59" s="55" t="s">
        <v>4</v>
      </c>
      <c r="O59" s="56" t="s">
        <v>207</v>
      </c>
      <c r="P59" s="57" t="s">
        <v>62</v>
      </c>
      <c r="Q59" s="58"/>
      <c r="R59" s="59" t="s">
        <v>98</v>
      </c>
      <c r="S59" s="60" t="str">
        <f t="shared" ca="1" si="11"/>
        <v>-</v>
      </c>
      <c r="T59" s="61">
        <f ca="1">OFFSET([1]CÁLCULO!H$15,ROW($T59)-ROW(T$15),0)</f>
        <v>0</v>
      </c>
      <c r="U59" s="62"/>
      <c r="V59" s="63" t="s">
        <v>10</v>
      </c>
      <c r="W59" s="61">
        <f t="shared" ca="1" si="12"/>
        <v>0</v>
      </c>
      <c r="X59" s="64">
        <f t="shared" ca="1" si="19"/>
        <v>157156.03</v>
      </c>
      <c r="Y59" s="65" t="s">
        <v>63</v>
      </c>
      <c r="Z59" t="str">
        <f t="shared" ca="1" si="13"/>
        <v/>
      </c>
      <c r="AA59" s="66">
        <f ca="1">IF($C59="S",IF($Z59="CP",$X59,IF($Z59="RA",(($X59)*[1]QCI!$AA$3),0)),SomaAgrup)</f>
        <v>13580.299635698424</v>
      </c>
      <c r="AB59" s="67">
        <f t="shared" ca="1" si="14"/>
        <v>0</v>
      </c>
      <c r="AC59" s="68" t="str">
        <f t="shared" ca="1" si="15"/>
        <v/>
      </c>
      <c r="AD59" s="8">
        <f ca="1">IF(C59&lt;=CRONO.NivelExibicao,MAX($AD$15:OFFSET(AD59,-1,0))+IF($C59&lt;&gt;1,1,MAX(1,COUNTIF([1]QCI!$A$13:$A$24,OFFSET($E59,-1,0)))),"")</f>
        <v>7</v>
      </c>
      <c r="AE59" s="18" t="b">
        <f t="shared" ca="1" si="16"/>
        <v>0</v>
      </c>
      <c r="AF59" s="69" t="str">
        <f t="shared" ca="1" si="17"/>
        <v>(Sem Código)</v>
      </c>
      <c r="AG59" s="70">
        <v>0</v>
      </c>
      <c r="AH59" s="71">
        <v>0.26400000000000001</v>
      </c>
      <c r="AJ59" s="72"/>
      <c r="AL59" s="73"/>
      <c r="AM59" s="74">
        <f t="shared" ca="1" si="0"/>
        <v>157156.03</v>
      </c>
      <c r="AN59" s="75">
        <f t="shared" si="18"/>
        <v>0</v>
      </c>
    </row>
    <row r="60" spans="1:40" ht="45" x14ac:dyDescent="0.25">
      <c r="A60" t="str">
        <f t="shared" si="1"/>
        <v>S</v>
      </c>
      <c r="B60">
        <f t="shared" ca="1" si="2"/>
        <v>2</v>
      </c>
      <c r="C60" t="str">
        <f t="shared" ca="1" si="3"/>
        <v>S</v>
      </c>
      <c r="D60">
        <f t="shared" ca="1" si="4"/>
        <v>0</v>
      </c>
      <c r="E60">
        <f ca="1">IF($C60=1,OFFSET(E60,-1,0)+MAX(1,COUNTIF([1]QCI!$A$13:$A$24,OFFSET([1]ORÇAMENTO!E60,-1,0))),OFFSET(E60,-1,0))</f>
        <v>1</v>
      </c>
      <c r="F60">
        <f t="shared" ca="1" si="5"/>
        <v>6</v>
      </c>
      <c r="G60">
        <f t="shared" ca="1" si="6"/>
        <v>0</v>
      </c>
      <c r="H60">
        <f t="shared" ca="1" si="7"/>
        <v>0</v>
      </c>
      <c r="I60">
        <f t="shared" ca="1" si="8"/>
        <v>1</v>
      </c>
      <c r="J60">
        <f t="shared" ca="1" si="9"/>
        <v>0</v>
      </c>
      <c r="K60">
        <f ca="1">IF(OR($C60="S",$C60=0),0,MATCH(OFFSET($D60,0,$C60)+IF($C60&lt;&gt;1,1,COUNTIF([1]QCI!$A$13:$A$24,[1]ORÇAMENTO!E60)),OFFSET($D60,1,$C60,ROW($C$67)-ROW($C60)),0))</f>
        <v>0</v>
      </c>
      <c r="L60" s="53" t="str">
        <f t="shared" ca="1" si="10"/>
        <v>F</v>
      </c>
      <c r="M60" s="54" t="s">
        <v>7</v>
      </c>
      <c r="N60" s="55" t="s">
        <v>7</v>
      </c>
      <c r="O60" s="56" t="s">
        <v>178</v>
      </c>
      <c r="P60" s="57" t="s">
        <v>62</v>
      </c>
      <c r="Q60" s="58" t="s">
        <v>99</v>
      </c>
      <c r="R60" s="59" t="s">
        <v>179</v>
      </c>
      <c r="S60" s="60" t="s">
        <v>116</v>
      </c>
      <c r="T60" s="61">
        <v>2627.77</v>
      </c>
      <c r="U60" s="62">
        <v>17.489999999999998</v>
      </c>
      <c r="V60" s="63" t="s">
        <v>10</v>
      </c>
      <c r="W60" s="61">
        <v>22.11</v>
      </c>
      <c r="X60" s="64">
        <v>58099.99</v>
      </c>
      <c r="Y60" s="65" t="s">
        <v>63</v>
      </c>
      <c r="Z60" t="str">
        <f t="shared" ca="1" si="13"/>
        <v>RA</v>
      </c>
      <c r="AA60" s="66">
        <f ca="1">IF($C60="S",IF($Z60="CP",$X60,IF($Z60="RA",(($X60)*[1]QCI!$AA$3),0)),SomaAgrup)</f>
        <v>5020.5854209417357</v>
      </c>
      <c r="AB60" s="67">
        <f t="shared" ca="1" si="14"/>
        <v>0</v>
      </c>
      <c r="AC60" s="68" t="str">
        <f t="shared" ca="1" si="15"/>
        <v/>
      </c>
      <c r="AD60" s="8" t="str">
        <f ca="1">IF(C60&lt;=CRONO.NivelExibicao,MAX($AD$15:OFFSET(AD60,-1,0))+IF($C60&lt;&gt;1,1,MAX(1,COUNTIF([1]QCI!$A$13:$A$24,OFFSET($E60,-1,0)))),"")</f>
        <v/>
      </c>
      <c r="AE60" s="18" t="str">
        <f t="shared" ca="1" si="16"/>
        <v>SINAPI 95622</v>
      </c>
      <c r="AF60" s="69">
        <f t="shared" ca="1" si="17"/>
        <v>28168</v>
      </c>
      <c r="AG60" s="70">
        <v>17.489999999999998</v>
      </c>
      <c r="AH60" s="71">
        <v>0.26400000000000001</v>
      </c>
      <c r="AJ60" s="72">
        <v>2627.77</v>
      </c>
      <c r="AL60" s="73"/>
      <c r="AM60" s="74">
        <f t="shared" si="0"/>
        <v>58099.99</v>
      </c>
      <c r="AN60" s="75">
        <f t="shared" si="18"/>
        <v>22.11</v>
      </c>
    </row>
    <row r="61" spans="1:40" ht="45" x14ac:dyDescent="0.25">
      <c r="A61" t="str">
        <f t="shared" si="1"/>
        <v>S</v>
      </c>
      <c r="B61">
        <f t="shared" ca="1" si="2"/>
        <v>2</v>
      </c>
      <c r="C61" t="str">
        <f t="shared" ca="1" si="3"/>
        <v>S</v>
      </c>
      <c r="D61">
        <f t="shared" ca="1" si="4"/>
        <v>0</v>
      </c>
      <c r="E61">
        <f ca="1">IF($C61=1,OFFSET(E61,-1,0)+MAX(1,COUNTIF([1]QCI!$A$13:$A$24,OFFSET([1]ORÇAMENTO!E61,-1,0))),OFFSET(E61,-1,0))</f>
        <v>1</v>
      </c>
      <c r="F61">
        <f t="shared" ca="1" si="5"/>
        <v>6</v>
      </c>
      <c r="G61">
        <f t="shared" ca="1" si="6"/>
        <v>0</v>
      </c>
      <c r="H61">
        <f t="shared" ca="1" si="7"/>
        <v>0</v>
      </c>
      <c r="I61">
        <f t="shared" ca="1" si="8"/>
        <v>2</v>
      </c>
      <c r="J61">
        <f t="shared" ca="1" si="9"/>
        <v>0</v>
      </c>
      <c r="K61">
        <f ca="1">IF(OR($C61="S",$C61=0),0,MATCH(OFFSET($D61,0,$C61)+IF($C61&lt;&gt;1,1,COUNTIF([1]QCI!$A$13:$A$24,[1]ORÇAMENTO!E61)),OFFSET($D61,1,$C61,ROW($C$67)-ROW($C61)),0))</f>
        <v>0</v>
      </c>
      <c r="L61" s="53" t="str">
        <f t="shared" ca="1" si="10"/>
        <v>F</v>
      </c>
      <c r="M61" s="54" t="s">
        <v>7</v>
      </c>
      <c r="N61" s="55" t="s">
        <v>7</v>
      </c>
      <c r="O61" s="56" t="s">
        <v>180</v>
      </c>
      <c r="P61" s="57" t="s">
        <v>62</v>
      </c>
      <c r="Q61" s="58" t="s">
        <v>100</v>
      </c>
      <c r="R61" s="59" t="s">
        <v>181</v>
      </c>
      <c r="S61" s="60" t="s">
        <v>116</v>
      </c>
      <c r="T61" s="61">
        <v>1839.44</v>
      </c>
      <c r="U61" s="62">
        <v>3.58</v>
      </c>
      <c r="V61" s="63" t="s">
        <v>10</v>
      </c>
      <c r="W61" s="61">
        <v>4.53</v>
      </c>
      <c r="X61" s="64">
        <v>8332.66</v>
      </c>
      <c r="Y61" s="65" t="s">
        <v>63</v>
      </c>
      <c r="Z61" t="str">
        <f t="shared" ca="1" si="13"/>
        <v>RA</v>
      </c>
      <c r="AA61" s="66">
        <f ca="1">IF($C61="S",IF($Z61="CP",$X61,IF($Z61="RA",(($X61)*[1]QCI!$AA$3),0)),SomaAgrup)</f>
        <v>720.04885566528264</v>
      </c>
      <c r="AB61" s="67">
        <f t="shared" ca="1" si="14"/>
        <v>0</v>
      </c>
      <c r="AC61" s="68" t="str">
        <f t="shared" ca="1" si="15"/>
        <v/>
      </c>
      <c r="AD61" s="8" t="str">
        <f ca="1">IF(C61&lt;=CRONO.NivelExibicao,MAX($AD$15:OFFSET(AD61,-1,0))+IF($C61&lt;&gt;1,1,MAX(1,COUNTIF([1]QCI!$A$13:$A$24,OFFSET($E61,-1,0)))),"")</f>
        <v/>
      </c>
      <c r="AE61" s="18" t="str">
        <f t="shared" ca="1" si="16"/>
        <v>SINAPI 88411</v>
      </c>
      <c r="AF61" s="69">
        <f t="shared" ca="1" si="17"/>
        <v>28142</v>
      </c>
      <c r="AG61" s="70">
        <v>3.58</v>
      </c>
      <c r="AH61" s="71">
        <v>0.26400000000000001</v>
      </c>
      <c r="AJ61" s="72">
        <v>1839.44</v>
      </c>
      <c r="AL61" s="73"/>
      <c r="AM61" s="74">
        <f t="shared" si="0"/>
        <v>8332.66</v>
      </c>
      <c r="AN61" s="75">
        <f t="shared" si="18"/>
        <v>4.53</v>
      </c>
    </row>
    <row r="62" spans="1:40" ht="45" x14ac:dyDescent="0.25">
      <c r="A62" t="str">
        <f t="shared" si="1"/>
        <v>S</v>
      </c>
      <c r="B62">
        <f t="shared" ca="1" si="2"/>
        <v>2</v>
      </c>
      <c r="C62" t="str">
        <f t="shared" ca="1" si="3"/>
        <v>S</v>
      </c>
      <c r="D62">
        <f t="shared" ca="1" si="4"/>
        <v>0</v>
      </c>
      <c r="E62">
        <f ca="1">IF($C62=1,OFFSET(E62,-1,0)+MAX(1,COUNTIF([1]QCI!$A$13:$A$24,OFFSET([1]ORÇAMENTO!E62,-1,0))),OFFSET(E62,-1,0))</f>
        <v>1</v>
      </c>
      <c r="F62">
        <f t="shared" ca="1" si="5"/>
        <v>6</v>
      </c>
      <c r="G62">
        <f t="shared" ca="1" si="6"/>
        <v>0</v>
      </c>
      <c r="H62">
        <f t="shared" ca="1" si="7"/>
        <v>0</v>
      </c>
      <c r="I62">
        <f t="shared" ca="1" si="8"/>
        <v>3</v>
      </c>
      <c r="J62">
        <f t="shared" ca="1" si="9"/>
        <v>0</v>
      </c>
      <c r="K62">
        <f ca="1">IF(OR($C62="S",$C62=0),0,MATCH(OFFSET($D62,0,$C62)+IF($C62&lt;&gt;1,1,COUNTIF([1]QCI!$A$13:$A$24,[1]ORÇAMENTO!E62)),OFFSET($D62,1,$C62,ROW($C$67)-ROW($C62)),0))</f>
        <v>0</v>
      </c>
      <c r="L62" s="53" t="str">
        <f t="shared" ca="1" si="10"/>
        <v>F</v>
      </c>
      <c r="M62" s="54" t="s">
        <v>7</v>
      </c>
      <c r="N62" s="55" t="s">
        <v>7</v>
      </c>
      <c r="O62" s="56" t="s">
        <v>182</v>
      </c>
      <c r="P62" s="57" t="s">
        <v>62</v>
      </c>
      <c r="Q62" s="58" t="s">
        <v>101</v>
      </c>
      <c r="R62" s="59" t="s">
        <v>183</v>
      </c>
      <c r="S62" s="60" t="s">
        <v>116</v>
      </c>
      <c r="T62" s="61">
        <v>1167.3499999999999</v>
      </c>
      <c r="U62" s="62">
        <v>53.75</v>
      </c>
      <c r="V62" s="63" t="s">
        <v>10</v>
      </c>
      <c r="W62" s="61">
        <v>67.94</v>
      </c>
      <c r="X62" s="64">
        <v>79309.759999999995</v>
      </c>
      <c r="Y62" s="65" t="s">
        <v>63</v>
      </c>
      <c r="Z62" t="str">
        <f t="shared" ca="1" si="13"/>
        <v>RA</v>
      </c>
      <c r="AA62" s="66">
        <f ca="1">IF($C62="S",IF($Z62="CP",$X62,IF($Z62="RA",(($X62)*[1]QCI!$AA$3),0)),SomaAgrup)</f>
        <v>6853.3819849949723</v>
      </c>
      <c r="AB62" s="67">
        <f t="shared" ca="1" si="14"/>
        <v>0</v>
      </c>
      <c r="AC62" s="68" t="str">
        <f t="shared" ca="1" si="15"/>
        <v/>
      </c>
      <c r="AD62" s="8" t="str">
        <f ca="1">IF(C62&lt;=CRONO.NivelExibicao,MAX($AD$15:OFFSET(AD62,-1,0))+IF($C62&lt;&gt;1,1,MAX(1,COUNTIF([1]QCI!$A$13:$A$24,OFFSET($E62,-1,0)))),"")</f>
        <v/>
      </c>
      <c r="AE62" s="18" t="str">
        <f t="shared" ca="1" si="16"/>
        <v>SINAPI 100762</v>
      </c>
      <c r="AF62" s="69">
        <f t="shared" ca="1" si="17"/>
        <v>28252</v>
      </c>
      <c r="AG62" s="70">
        <v>53.75</v>
      </c>
      <c r="AH62" s="71">
        <v>0.26400000000000001</v>
      </c>
      <c r="AJ62" s="72">
        <v>1167.3500000000001</v>
      </c>
      <c r="AL62" s="73"/>
      <c r="AM62" s="74">
        <f t="shared" si="0"/>
        <v>79309.759999999995</v>
      </c>
      <c r="AN62" s="75">
        <f t="shared" si="18"/>
        <v>67.94</v>
      </c>
    </row>
    <row r="63" spans="1:40" ht="45" x14ac:dyDescent="0.25">
      <c r="A63" t="str">
        <f t="shared" si="1"/>
        <v>S</v>
      </c>
      <c r="B63">
        <f t="shared" ca="1" si="2"/>
        <v>2</v>
      </c>
      <c r="C63" t="str">
        <f t="shared" ca="1" si="3"/>
        <v>S</v>
      </c>
      <c r="D63">
        <f t="shared" ca="1" si="4"/>
        <v>0</v>
      </c>
      <c r="E63">
        <f ca="1">IF($C63=1,OFFSET(E63,-1,0)+MAX(1,COUNTIF([1]QCI!$A$13:$A$24,OFFSET([1]ORÇAMENTO!E63,-1,0))),OFFSET(E63,-1,0))</f>
        <v>1</v>
      </c>
      <c r="F63">
        <f t="shared" ca="1" si="5"/>
        <v>6</v>
      </c>
      <c r="G63">
        <f t="shared" ca="1" si="6"/>
        <v>0</v>
      </c>
      <c r="H63">
        <f t="shared" ca="1" si="7"/>
        <v>0</v>
      </c>
      <c r="I63">
        <f t="shared" ca="1" si="8"/>
        <v>4</v>
      </c>
      <c r="J63">
        <f t="shared" ca="1" si="9"/>
        <v>0</v>
      </c>
      <c r="K63">
        <f ca="1">IF(OR($C63="S",$C63=0),0,MATCH(OFFSET($D63,0,$C63)+IF($C63&lt;&gt;1,1,COUNTIF([1]QCI!$A$13:$A$24,[1]ORÇAMENTO!E63)),OFFSET($D63,1,$C63,ROW($C$67)-ROW($C63)),0))</f>
        <v>0</v>
      </c>
      <c r="L63" s="53" t="str">
        <f t="shared" ca="1" si="10"/>
        <v>F</v>
      </c>
      <c r="M63" s="54" t="s">
        <v>7</v>
      </c>
      <c r="N63" s="55" t="s">
        <v>7</v>
      </c>
      <c r="O63" s="56" t="s">
        <v>184</v>
      </c>
      <c r="P63" s="57" t="s">
        <v>62</v>
      </c>
      <c r="Q63" s="58" t="s">
        <v>102</v>
      </c>
      <c r="R63" s="59" t="s">
        <v>185</v>
      </c>
      <c r="S63" s="60" t="s">
        <v>116</v>
      </c>
      <c r="T63" s="61">
        <v>173.4</v>
      </c>
      <c r="U63" s="62">
        <v>15.19</v>
      </c>
      <c r="V63" s="63" t="s">
        <v>10</v>
      </c>
      <c r="W63" s="61">
        <v>19.2</v>
      </c>
      <c r="X63" s="64">
        <v>3329.28</v>
      </c>
      <c r="Y63" s="65" t="s">
        <v>63</v>
      </c>
      <c r="Z63" t="str">
        <f t="shared" ca="1" si="13"/>
        <v>RA</v>
      </c>
      <c r="AA63" s="66">
        <f ca="1">IF($C63="S",IF($Z63="CP",$X63,IF($Z63="RA",(($X63)*[1]QCI!$AA$3),0)),SomaAgrup)</f>
        <v>287.69255606124722</v>
      </c>
      <c r="AB63" s="67">
        <f t="shared" ca="1" si="14"/>
        <v>0</v>
      </c>
      <c r="AC63" s="68" t="str">
        <f t="shared" ca="1" si="15"/>
        <v/>
      </c>
      <c r="AD63" s="8" t="str">
        <f ca="1">IF(C63&lt;=CRONO.NivelExibicao,MAX($AD$15:OFFSET(AD63,-1,0))+IF($C63&lt;&gt;1,1,MAX(1,COUNTIF([1]QCI!$A$13:$A$24,OFFSET($E63,-1,0)))),"")</f>
        <v/>
      </c>
      <c r="AE63" s="18" t="str">
        <f t="shared" ca="1" si="16"/>
        <v>SINAPI 100724</v>
      </c>
      <c r="AF63" s="69">
        <f t="shared" ca="1" si="17"/>
        <v>28220</v>
      </c>
      <c r="AG63" s="70">
        <v>15.19</v>
      </c>
      <c r="AH63" s="71">
        <v>0.26400000000000001</v>
      </c>
      <c r="AJ63" s="72">
        <v>173.4</v>
      </c>
      <c r="AL63" s="73"/>
      <c r="AM63" s="74">
        <f t="shared" si="0"/>
        <v>3329.28</v>
      </c>
      <c r="AN63" s="75">
        <f t="shared" si="18"/>
        <v>19.2</v>
      </c>
    </row>
    <row r="64" spans="1:40" ht="30" x14ac:dyDescent="0.25">
      <c r="A64" t="str">
        <f t="shared" si="1"/>
        <v>S</v>
      </c>
      <c r="B64">
        <f t="shared" ca="1" si="2"/>
        <v>2</v>
      </c>
      <c r="C64" t="str">
        <f t="shared" ca="1" si="3"/>
        <v>S</v>
      </c>
      <c r="D64">
        <f t="shared" ca="1" si="4"/>
        <v>0</v>
      </c>
      <c r="E64">
        <f ca="1">IF($C64=1,OFFSET(E64,-1,0)+MAX(1,COUNTIF([1]QCI!$A$13:$A$24,OFFSET([1]ORÇAMENTO!E64,-1,0))),OFFSET(E64,-1,0))</f>
        <v>1</v>
      </c>
      <c r="F64">
        <f t="shared" ca="1" si="5"/>
        <v>6</v>
      </c>
      <c r="G64">
        <f t="shared" ca="1" si="6"/>
        <v>0</v>
      </c>
      <c r="H64">
        <f t="shared" ca="1" si="7"/>
        <v>0</v>
      </c>
      <c r="I64">
        <f t="shared" ca="1" si="8"/>
        <v>5</v>
      </c>
      <c r="J64">
        <f t="shared" ca="1" si="9"/>
        <v>0</v>
      </c>
      <c r="K64">
        <f ca="1">IF(OR($C64="S",$C64=0),0,MATCH(OFFSET($D64,0,$C64)+IF($C64&lt;&gt;1,1,COUNTIF([1]QCI!$A$13:$A$24,[1]ORÇAMENTO!E64)),OFFSET($D64,1,$C64,ROW($C$67)-ROW($C64)),0))</f>
        <v>0</v>
      </c>
      <c r="L64" s="53" t="str">
        <f t="shared" ca="1" si="10"/>
        <v>F</v>
      </c>
      <c r="M64" s="54" t="s">
        <v>7</v>
      </c>
      <c r="N64" s="55" t="s">
        <v>7</v>
      </c>
      <c r="O64" s="56" t="s">
        <v>186</v>
      </c>
      <c r="P64" s="57" t="s">
        <v>62</v>
      </c>
      <c r="Q64" s="58" t="s">
        <v>103</v>
      </c>
      <c r="R64" s="59" t="s">
        <v>187</v>
      </c>
      <c r="S64" s="60" t="s">
        <v>116</v>
      </c>
      <c r="T64" s="61">
        <v>596.19000000000005</v>
      </c>
      <c r="U64" s="62">
        <v>10.73</v>
      </c>
      <c r="V64" s="63" t="s">
        <v>10</v>
      </c>
      <c r="W64" s="61">
        <v>13.56</v>
      </c>
      <c r="X64" s="64">
        <v>8084.34</v>
      </c>
      <c r="Y64" s="65" t="s">
        <v>63</v>
      </c>
      <c r="Z64" t="str">
        <f t="shared" ca="1" si="13"/>
        <v>RA</v>
      </c>
      <c r="AA64" s="66">
        <f ca="1">IF($C64="S",IF($Z64="CP",$X64,IF($Z64="RA",(($X64)*[1]QCI!$AA$3),0)),SomaAgrup)</f>
        <v>698.59081803518575</v>
      </c>
      <c r="AB64" s="67">
        <f t="shared" ca="1" si="14"/>
        <v>0</v>
      </c>
      <c r="AC64" s="68" t="str">
        <f t="shared" ca="1" si="15"/>
        <v/>
      </c>
      <c r="AD64" s="8" t="str">
        <f ca="1">IF(C64&lt;=CRONO.NivelExibicao,MAX($AD$15:OFFSET(AD64,-1,0))+IF($C64&lt;&gt;1,1,MAX(1,COUNTIF([1]QCI!$A$13:$A$24,OFFSET($E64,-1,0)))),"")</f>
        <v/>
      </c>
      <c r="AE64" s="18" t="str">
        <f t="shared" ca="1" si="16"/>
        <v>SINAPI 100717</v>
      </c>
      <c r="AF64" s="69">
        <f t="shared" ca="1" si="17"/>
        <v>28213</v>
      </c>
      <c r="AG64" s="70">
        <v>10.73</v>
      </c>
      <c r="AH64" s="71">
        <v>0.26400000000000001</v>
      </c>
      <c r="AJ64" s="72">
        <v>596.19000000000005</v>
      </c>
      <c r="AL64" s="73"/>
      <c r="AM64" s="74">
        <f t="shared" si="0"/>
        <v>8084.34</v>
      </c>
      <c r="AN64" s="75">
        <f t="shared" si="18"/>
        <v>13.56</v>
      </c>
    </row>
    <row r="65" spans="1:40" x14ac:dyDescent="0.25">
      <c r="A65" t="str">
        <f t="shared" si="1"/>
        <v>S</v>
      </c>
      <c r="B65">
        <f t="shared" ca="1" si="2"/>
        <v>2</v>
      </c>
      <c r="C65" t="str">
        <f t="shared" ca="1" si="3"/>
        <v>S</v>
      </c>
      <c r="D65">
        <f t="shared" ca="1" si="4"/>
        <v>0</v>
      </c>
      <c r="E65">
        <f ca="1">IF($C65=1,OFFSET(E65,-1,0)+MAX(1,COUNTIF([1]QCI!$A$13:$A$24,OFFSET([1]ORÇAMENTO!E65,-1,0))),OFFSET(E65,-1,0))</f>
        <v>1</v>
      </c>
      <c r="F65">
        <f t="shared" ca="1" si="5"/>
        <v>6</v>
      </c>
      <c r="G65">
        <f t="shared" ca="1" si="6"/>
        <v>0</v>
      </c>
      <c r="H65">
        <f t="shared" ca="1" si="7"/>
        <v>0</v>
      </c>
      <c r="I65">
        <f t="shared" ca="1" si="8"/>
        <v>5</v>
      </c>
      <c r="J65">
        <f t="shared" ca="1" si="9"/>
        <v>0</v>
      </c>
      <c r="K65">
        <f ca="1">IF(OR($C65="S",$C65=0),0,MATCH(OFFSET($D65,0,$C65)+IF($C65&lt;&gt;1,1,COUNTIF([1]QCI!$A$13:$A$24,[1]ORÇAMENTO!E65)),OFFSET($D65,1,$C65,ROW($C$67)-ROW($C65)),0))</f>
        <v>0</v>
      </c>
      <c r="L65" s="53" t="str">
        <f t="shared" ca="1" si="10"/>
        <v/>
      </c>
      <c r="M65" s="54" t="s">
        <v>7</v>
      </c>
      <c r="N65" s="55" t="s">
        <v>7</v>
      </c>
      <c r="O65" s="56" t="s">
        <v>147</v>
      </c>
      <c r="P65" s="57" t="s">
        <v>62</v>
      </c>
      <c r="Q65" s="58"/>
      <c r="R65" s="59" t="s">
        <v>148</v>
      </c>
      <c r="S65" s="60" t="s">
        <v>147</v>
      </c>
      <c r="T65" s="61">
        <v>0</v>
      </c>
      <c r="U65" s="62"/>
      <c r="V65" s="63" t="s">
        <v>10</v>
      </c>
      <c r="W65" s="61">
        <v>0</v>
      </c>
      <c r="X65" s="64">
        <v>0</v>
      </c>
      <c r="Y65" s="65" t="s">
        <v>63</v>
      </c>
      <c r="Z65" t="str">
        <f t="shared" ca="1" si="13"/>
        <v/>
      </c>
      <c r="AA65" s="66">
        <f ca="1">IF($C65="S",IF($Z65="CP",$X65,IF($Z65="RA",(($X65)*[1]QCI!$AA$3),0)),SomaAgrup)</f>
        <v>0</v>
      </c>
      <c r="AB65" s="67">
        <f t="shared" ca="1" si="14"/>
        <v>0</v>
      </c>
      <c r="AC65" s="68" t="str">
        <f t="shared" ca="1" si="15"/>
        <v/>
      </c>
      <c r="AD65" s="8" t="str">
        <f ca="1">IF(C65&lt;=CRONO.NivelExibicao,MAX($AD$15:OFFSET(AD65,-1,0))+IF($C65&lt;&gt;1,1,MAX(1,COUNTIF([1]QCI!$A$13:$A$24,OFFSET($E65,-1,0)))),"")</f>
        <v/>
      </c>
      <c r="AE65" s="18" t="b">
        <f t="shared" ca="1" si="16"/>
        <v>0</v>
      </c>
      <c r="AF65" s="69" t="str">
        <f t="shared" ca="1" si="17"/>
        <v>(Sem Código)</v>
      </c>
      <c r="AG65" s="70">
        <v>0</v>
      </c>
      <c r="AH65" s="71">
        <v>0.26400000000000001</v>
      </c>
      <c r="AJ65" s="72"/>
      <c r="AL65" s="73"/>
      <c r="AM65" s="74">
        <f t="shared" si="0"/>
        <v>0</v>
      </c>
      <c r="AN65" s="75">
        <f t="shared" si="18"/>
        <v>0</v>
      </c>
    </row>
    <row r="66" spans="1:40" x14ac:dyDescent="0.25">
      <c r="A66" t="str">
        <f t="shared" si="1"/>
        <v>S</v>
      </c>
      <c r="B66">
        <f t="shared" ca="1" si="2"/>
        <v>2</v>
      </c>
      <c r="C66" t="str">
        <f t="shared" ca="1" si="3"/>
        <v>S</v>
      </c>
      <c r="D66">
        <f t="shared" ca="1" si="4"/>
        <v>0</v>
      </c>
      <c r="E66">
        <f ca="1">IF($C66=1,OFFSET(E66,-1,0)+MAX(1,COUNTIF([1]QCI!$A$13:$A$24,OFFSET([1]ORÇAMENTO!E66,-1,0))),OFFSET(E66,-1,0))</f>
        <v>1</v>
      </c>
      <c r="F66">
        <f t="shared" ca="1" si="5"/>
        <v>6</v>
      </c>
      <c r="G66">
        <f t="shared" ca="1" si="6"/>
        <v>0</v>
      </c>
      <c r="H66">
        <f t="shared" ca="1" si="7"/>
        <v>0</v>
      </c>
      <c r="I66">
        <f t="shared" ca="1" si="8"/>
        <v>5</v>
      </c>
      <c r="J66">
        <f t="shared" ca="1" si="9"/>
        <v>0</v>
      </c>
      <c r="K66">
        <f ca="1">IF(OR($C66="S",$C66=0),0,MATCH(OFFSET($D66,0,$C66)+IF($C66&lt;&gt;1,1,COUNTIF([1]QCI!$A$13:$A$24,[1]ORÇAMENTO!E66)),OFFSET($D66,1,$C66,ROW($C$67)-ROW($C66)),0))</f>
        <v>0</v>
      </c>
      <c r="L66" s="53" t="str">
        <f t="shared" ca="1" si="10"/>
        <v/>
      </c>
      <c r="M66" s="54" t="s">
        <v>7</v>
      </c>
      <c r="N66" s="55" t="s">
        <v>7</v>
      </c>
      <c r="O66" s="56" t="s">
        <v>147</v>
      </c>
      <c r="P66" s="57" t="s">
        <v>62</v>
      </c>
      <c r="Q66" s="58"/>
      <c r="R66" s="59" t="s">
        <v>148</v>
      </c>
      <c r="S66" s="60" t="s">
        <v>147</v>
      </c>
      <c r="T66" s="61">
        <v>0</v>
      </c>
      <c r="U66" s="62"/>
      <c r="V66" s="63" t="s">
        <v>10</v>
      </c>
      <c r="W66" s="61">
        <v>0</v>
      </c>
      <c r="X66" s="64">
        <v>0</v>
      </c>
      <c r="Y66" s="65" t="s">
        <v>63</v>
      </c>
      <c r="Z66" t="str">
        <f t="shared" ca="1" si="13"/>
        <v/>
      </c>
      <c r="AA66" s="66">
        <f ca="1">IF($C66="S",IF($Z66="CP",$X66,IF($Z66="RA",(($X66)*[1]QCI!$AA$3),0)),SomaAgrup)</f>
        <v>0</v>
      </c>
      <c r="AB66" s="67">
        <f t="shared" ca="1" si="14"/>
        <v>0</v>
      </c>
      <c r="AC66" s="68" t="str">
        <f t="shared" ca="1" si="15"/>
        <v/>
      </c>
      <c r="AD66" s="8" t="str">
        <f ca="1">IF(C66&lt;=CRONO.NivelExibicao,MAX($AD$15:OFFSET(AD66,-1,0))+IF($C66&lt;&gt;1,1,MAX(1,COUNTIF([1]QCI!$A$13:$A$24,OFFSET($E66,-1,0)))),"")</f>
        <v/>
      </c>
      <c r="AE66" s="18" t="b">
        <f t="shared" ca="1" si="16"/>
        <v>0</v>
      </c>
      <c r="AF66" s="69" t="str">
        <f t="shared" ca="1" si="17"/>
        <v>(Sem Código)</v>
      </c>
      <c r="AG66" s="70">
        <v>0</v>
      </c>
      <c r="AH66" s="71">
        <v>0.26400000000000001</v>
      </c>
      <c r="AJ66" s="72"/>
      <c r="AL66" s="73"/>
      <c r="AM66" s="74">
        <f t="shared" si="0"/>
        <v>0</v>
      </c>
      <c r="AN66" s="75">
        <f t="shared" si="18"/>
        <v>0</v>
      </c>
    </row>
    <row r="67" spans="1:40" ht="5.0999999999999996" customHeight="1" x14ac:dyDescent="0.25">
      <c r="A67">
        <v>-1</v>
      </c>
      <c r="C67">
        <v>-1</v>
      </c>
      <c r="E67">
        <v>0</v>
      </c>
      <c r="F67">
        <v>0</v>
      </c>
      <c r="G67">
        <v>0</v>
      </c>
      <c r="H67">
        <v>0</v>
      </c>
      <c r="I67">
        <v>0</v>
      </c>
      <c r="L67" s="53" t="s">
        <v>65</v>
      </c>
      <c r="M67" s="90"/>
      <c r="N67" s="91"/>
      <c r="O67" s="90"/>
      <c r="P67" s="92"/>
      <c r="Q67" s="92"/>
      <c r="R67" s="92"/>
      <c r="S67" s="92"/>
      <c r="T67" s="92"/>
      <c r="U67" s="92"/>
      <c r="V67" s="92"/>
      <c r="W67" s="92"/>
      <c r="X67" s="93"/>
      <c r="Y67" s="8"/>
      <c r="AA67" s="8"/>
      <c r="AB67" s="8"/>
      <c r="AC67" s="8"/>
      <c r="AD67" s="8"/>
      <c r="AE67" s="8"/>
      <c r="AF67" s="8"/>
      <c r="AG67" s="94"/>
      <c r="AH67" s="95"/>
      <c r="AJ67" s="96"/>
      <c r="AL67" s="94"/>
      <c r="AM67" s="97"/>
      <c r="AN67" s="95"/>
    </row>
    <row r="68" spans="1:40" x14ac:dyDescent="0.25">
      <c r="M68" s="9"/>
      <c r="N68" s="9"/>
      <c r="O68" s="9"/>
      <c r="P68" s="9"/>
      <c r="Q68" s="9"/>
      <c r="R68" s="9"/>
      <c r="S68" s="9"/>
      <c r="T68" s="9"/>
      <c r="U68" s="9"/>
      <c r="V68" s="9"/>
      <c r="W68" s="9"/>
      <c r="X68" s="9"/>
      <c r="Y68" s="8"/>
      <c r="AA68" s="8"/>
      <c r="AB68" s="8"/>
      <c r="AC68" s="8"/>
      <c r="AD68" s="8"/>
      <c r="AE68" s="8"/>
      <c r="AF68" s="8"/>
      <c r="AG68" s="8"/>
      <c r="AH68" s="8"/>
      <c r="AN68" s="8"/>
    </row>
    <row r="69" spans="1:40" x14ac:dyDescent="0.25">
      <c r="M69" s="9"/>
      <c r="N69" s="9"/>
      <c r="O69" s="9"/>
      <c r="P69" s="9"/>
      <c r="Q69" s="9"/>
      <c r="R69" s="9"/>
      <c r="S69" s="9"/>
      <c r="T69" s="9"/>
      <c r="U69" s="9"/>
      <c r="V69" s="9"/>
      <c r="W69" s="9"/>
      <c r="X69" s="9"/>
      <c r="Y69" s="8"/>
      <c r="AA69" s="8"/>
      <c r="AB69" s="8"/>
      <c r="AC69" s="8"/>
      <c r="AD69" s="8"/>
      <c r="AE69" s="8"/>
      <c r="AF69" s="8"/>
      <c r="AG69" s="8"/>
      <c r="AH69" s="8"/>
      <c r="AN69" s="8"/>
    </row>
    <row r="70" spans="1:40" x14ac:dyDescent="0.25">
      <c r="A70" s="8"/>
      <c r="B70" s="8"/>
      <c r="C70" s="8"/>
      <c r="D70" s="8"/>
      <c r="E70" s="8"/>
      <c r="F70" s="8"/>
      <c r="G70" s="8"/>
      <c r="H70" s="8"/>
      <c r="I70" s="8"/>
      <c r="J70" s="8"/>
      <c r="K70" s="8"/>
      <c r="L70" s="8"/>
      <c r="M70" s="8"/>
      <c r="N70" s="8"/>
      <c r="O70" s="98" t="s">
        <v>104</v>
      </c>
      <c r="P70" s="8"/>
      <c r="Q70" s="115" t="s">
        <v>105</v>
      </c>
      <c r="R70" s="115"/>
      <c r="S70" s="115"/>
      <c r="T70" s="115"/>
      <c r="U70" s="115"/>
      <c r="V70" s="115"/>
      <c r="W70" s="115"/>
      <c r="X70" s="115"/>
      <c r="Y70" s="8"/>
      <c r="Z70" s="8"/>
      <c r="AA70" s="8"/>
      <c r="AB70" s="8"/>
      <c r="AC70" s="8"/>
      <c r="AD70" s="8"/>
      <c r="AE70" s="8"/>
      <c r="AF70" s="8"/>
      <c r="AG70" s="8"/>
      <c r="AH70" s="8"/>
      <c r="AN70" s="8"/>
    </row>
    <row r="71" spans="1:40" x14ac:dyDescent="0.25">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N71" s="8"/>
    </row>
    <row r="72" spans="1:40" x14ac:dyDescent="0.25">
      <c r="A72" s="8"/>
      <c r="B72" s="8"/>
      <c r="C72" s="8"/>
      <c r="D72" s="8"/>
      <c r="E72" s="8"/>
      <c r="F72" s="8"/>
      <c r="G72" s="8"/>
      <c r="H72" s="8"/>
      <c r="I72" s="8"/>
      <c r="J72" s="8"/>
      <c r="K72" s="8"/>
      <c r="L72" s="8"/>
      <c r="M72" s="8"/>
      <c r="N72" s="8"/>
      <c r="O72" s="99" t="s">
        <v>106</v>
      </c>
      <c r="P72" s="9"/>
      <c r="Q72" s="9"/>
      <c r="R72" s="9"/>
      <c r="S72" s="9"/>
      <c r="T72" s="9"/>
      <c r="U72" s="9"/>
      <c r="V72" s="9"/>
      <c r="W72" s="9"/>
      <c r="X72" s="100"/>
      <c r="Y72" s="8"/>
      <c r="Z72" s="8"/>
      <c r="AA72" s="8"/>
      <c r="AB72" s="8"/>
      <c r="AC72" s="8"/>
      <c r="AD72" s="8"/>
      <c r="AE72" s="8"/>
      <c r="AF72" s="8"/>
      <c r="AG72" s="8"/>
      <c r="AH72" s="8"/>
      <c r="AN72" s="8"/>
    </row>
    <row r="73" spans="1:40" ht="12.75" customHeight="1" x14ac:dyDescent="0.25">
      <c r="A73" s="8"/>
      <c r="B73" s="8"/>
      <c r="C73" s="8"/>
      <c r="D73" s="8"/>
      <c r="E73" s="8"/>
      <c r="F73" s="8"/>
      <c r="G73" s="8"/>
      <c r="H73" s="8"/>
      <c r="I73" s="8"/>
      <c r="J73" s="8"/>
      <c r="K73" s="8"/>
      <c r="L73" s="8"/>
      <c r="M73" s="8"/>
      <c r="N73" s="8"/>
      <c r="O73" s="116"/>
      <c r="P73" s="116"/>
      <c r="Q73" s="116"/>
      <c r="R73" s="116"/>
      <c r="S73" s="116"/>
      <c r="T73" s="116"/>
      <c r="U73" s="116"/>
      <c r="V73" s="116"/>
      <c r="W73" s="116"/>
      <c r="X73" s="116"/>
      <c r="Y73" s="8"/>
      <c r="Z73" s="8"/>
      <c r="AA73" s="8"/>
      <c r="AB73" s="8"/>
      <c r="AC73" s="8"/>
      <c r="AD73" s="8"/>
      <c r="AE73" s="8"/>
      <c r="AF73" s="8"/>
      <c r="AG73" s="8"/>
      <c r="AH73" s="8"/>
      <c r="AN73" s="8"/>
    </row>
    <row r="74" spans="1:40" x14ac:dyDescent="0.25">
      <c r="A74" s="8"/>
      <c r="B74" s="8"/>
      <c r="C74" s="8"/>
      <c r="D74" s="8"/>
      <c r="E74" s="8"/>
      <c r="F74" s="8"/>
      <c r="G74" s="8"/>
      <c r="H74" s="8"/>
      <c r="I74" s="8"/>
      <c r="J74" s="8"/>
      <c r="K74" s="8"/>
      <c r="L74" s="8"/>
      <c r="M74" s="8"/>
      <c r="N74" s="8"/>
      <c r="O74" s="116"/>
      <c r="P74" s="116"/>
      <c r="Q74" s="116"/>
      <c r="R74" s="116"/>
      <c r="S74" s="116"/>
      <c r="T74" s="116"/>
      <c r="U74" s="116"/>
      <c r="V74" s="116"/>
      <c r="W74" s="116"/>
      <c r="X74" s="116"/>
      <c r="Y74" s="8"/>
      <c r="Z74" s="8"/>
      <c r="AA74" s="8"/>
      <c r="AB74" s="8"/>
      <c r="AC74" s="8"/>
      <c r="AD74" s="8"/>
      <c r="AE74" s="8"/>
      <c r="AF74" s="8"/>
      <c r="AG74" s="8"/>
      <c r="AH74" s="8"/>
      <c r="AN74" s="8"/>
    </row>
    <row r="75" spans="1:40" x14ac:dyDescent="0.25">
      <c r="A75" s="8"/>
      <c r="B75" s="8"/>
      <c r="C75" s="8"/>
      <c r="D75" s="8"/>
      <c r="E75" s="8"/>
      <c r="F75" s="8"/>
      <c r="G75" s="8"/>
      <c r="H75" s="8"/>
      <c r="I75" s="8"/>
      <c r="J75" s="8"/>
      <c r="K75" s="8"/>
      <c r="L75" s="8"/>
      <c r="M75" s="8"/>
      <c r="N75" s="8"/>
      <c r="O75" s="116"/>
      <c r="P75" s="116"/>
      <c r="Q75" s="116"/>
      <c r="R75" s="116"/>
      <c r="S75" s="116"/>
      <c r="T75" s="116"/>
      <c r="U75" s="116"/>
      <c r="V75" s="116"/>
      <c r="W75" s="116"/>
      <c r="X75" s="116"/>
      <c r="Y75" s="8"/>
      <c r="Z75" s="8"/>
      <c r="AA75" s="8"/>
      <c r="AB75" s="8"/>
      <c r="AC75" s="8"/>
      <c r="AD75" s="8"/>
      <c r="AE75" s="8"/>
      <c r="AF75" s="8"/>
      <c r="AG75" s="8"/>
      <c r="AH75" s="8"/>
      <c r="AN75" s="8"/>
    </row>
    <row r="76" spans="1:40" x14ac:dyDescent="0.25">
      <c r="A76" s="8"/>
      <c r="B76" s="8"/>
      <c r="C76" s="8"/>
      <c r="D76" s="8"/>
      <c r="E76" s="8"/>
      <c r="F76" s="8"/>
      <c r="G76" s="8"/>
      <c r="H76" s="8"/>
      <c r="I76" s="8"/>
      <c r="J76" s="8"/>
      <c r="K76" s="8"/>
      <c r="L76" s="8"/>
      <c r="M76" s="8"/>
      <c r="N76" s="8"/>
      <c r="O76" s="101"/>
      <c r="P76" s="101"/>
      <c r="Q76" s="101"/>
      <c r="R76" s="101"/>
      <c r="S76" s="101"/>
      <c r="T76" s="101"/>
      <c r="U76" s="101"/>
      <c r="V76" s="101"/>
      <c r="W76" s="101"/>
      <c r="X76" s="101"/>
      <c r="Y76" s="101"/>
      <c r="Z76" s="102"/>
      <c r="AA76" s="102"/>
      <c r="AB76" s="102"/>
      <c r="AC76" s="8"/>
      <c r="AD76" s="8"/>
      <c r="AE76" s="8"/>
      <c r="AF76" s="8"/>
      <c r="AG76" s="8"/>
      <c r="AH76" s="8"/>
      <c r="AN76" s="8"/>
    </row>
    <row r="77" spans="1:40" x14ac:dyDescent="0.25">
      <c r="A77" s="8"/>
      <c r="B77" s="8"/>
      <c r="C77" s="8"/>
      <c r="D77" s="8"/>
      <c r="E77" s="8"/>
      <c r="F77" s="8"/>
      <c r="G77" s="8"/>
      <c r="H77" s="8"/>
      <c r="I77" s="8"/>
      <c r="J77" s="8"/>
      <c r="K77" s="8"/>
      <c r="L77" s="8"/>
      <c r="M77" s="8"/>
      <c r="N77" s="8"/>
      <c r="O77" s="117" t="s">
        <v>188</v>
      </c>
      <c r="P77" s="117"/>
      <c r="Q77" s="117"/>
      <c r="R77" s="117"/>
      <c r="S77" s="117"/>
      <c r="T77" s="117"/>
      <c r="U77" s="117"/>
      <c r="V77" s="117"/>
      <c r="W77" s="117"/>
      <c r="X77" s="117"/>
      <c r="Y77" s="103"/>
      <c r="Z77" s="103"/>
      <c r="AA77" s="103"/>
      <c r="AB77" s="103"/>
      <c r="AC77" s="8"/>
      <c r="AD77" s="8"/>
      <c r="AE77" s="8"/>
      <c r="AF77" s="8"/>
      <c r="AG77" s="8"/>
      <c r="AH77" s="8"/>
      <c r="AN77" s="8"/>
    </row>
    <row r="78" spans="1:40" ht="15" customHeight="1" x14ac:dyDescent="0.25">
      <c r="A78" s="8"/>
      <c r="B78" s="8"/>
      <c r="C78" s="8"/>
      <c r="D78" s="8"/>
      <c r="E78" s="8"/>
      <c r="F78" s="8"/>
      <c r="G78" s="8"/>
      <c r="H78" s="8"/>
      <c r="I78" s="8"/>
      <c r="J78" s="8"/>
      <c r="K78" s="8"/>
      <c r="L78" s="8"/>
      <c r="M78" s="8"/>
      <c r="N78" s="8"/>
      <c r="O78" s="118" t="s">
        <v>107</v>
      </c>
      <c r="P78" s="118"/>
      <c r="Q78" s="118"/>
      <c r="R78" s="118"/>
      <c r="S78" s="118"/>
      <c r="T78" s="118"/>
      <c r="U78" s="118"/>
      <c r="V78" s="118"/>
      <c r="W78" s="118"/>
      <c r="X78" s="118"/>
      <c r="Y78" s="103"/>
      <c r="Z78" s="103"/>
      <c r="AA78" s="103"/>
      <c r="AB78" s="103"/>
      <c r="AC78" s="8"/>
      <c r="AD78" s="8"/>
      <c r="AE78" s="8"/>
      <c r="AF78" s="8"/>
      <c r="AG78" s="8"/>
      <c r="AH78" s="8"/>
      <c r="AN78" s="8"/>
    </row>
    <row r="79" spans="1:40" x14ac:dyDescent="0.25">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N79" s="8"/>
    </row>
    <row r="80" spans="1:40" ht="30" customHeight="1" x14ac:dyDescent="0.25">
      <c r="A80" s="8"/>
      <c r="B80" s="8"/>
      <c r="C80" s="8"/>
      <c r="D80" s="8"/>
      <c r="E80" s="8"/>
      <c r="F80" s="8"/>
      <c r="G80" s="8"/>
      <c r="H80" s="8"/>
      <c r="I80" s="8"/>
      <c r="J80" s="8"/>
      <c r="K80" s="8"/>
      <c r="L80" s="8"/>
      <c r="M80" s="8"/>
      <c r="N80" s="8"/>
      <c r="O80" s="119" t="s">
        <v>189</v>
      </c>
      <c r="P80" s="119"/>
      <c r="Q80" s="119"/>
      <c r="R80" s="8"/>
      <c r="S80" s="104"/>
      <c r="T80" s="104"/>
      <c r="U80" s="104"/>
      <c r="V80" s="104"/>
      <c r="W80" s="105"/>
      <c r="X80" s="8"/>
      <c r="Y80" s="8"/>
      <c r="Z80" s="8"/>
      <c r="AA80" s="8"/>
      <c r="AB80" s="8"/>
      <c r="AC80" s="8"/>
      <c r="AD80" s="8"/>
      <c r="AE80" s="8"/>
      <c r="AF80" s="8"/>
      <c r="AG80" s="8"/>
      <c r="AH80" s="8"/>
      <c r="AN80" s="8"/>
    </row>
    <row r="81" spans="1:40" x14ac:dyDescent="0.25">
      <c r="A81" s="8"/>
      <c r="B81" s="8"/>
      <c r="C81" s="8"/>
      <c r="D81" s="8"/>
      <c r="E81" s="8"/>
      <c r="F81" s="8"/>
      <c r="G81" s="8"/>
      <c r="H81" s="8"/>
      <c r="I81" s="8"/>
      <c r="J81" s="8"/>
      <c r="K81" s="8"/>
      <c r="L81" s="8"/>
      <c r="M81" s="8"/>
      <c r="N81" s="8"/>
      <c r="O81" s="106" t="s">
        <v>108</v>
      </c>
      <c r="P81" s="8"/>
      <c r="Q81" s="8"/>
      <c r="R81" s="8"/>
      <c r="S81" s="107" t="s">
        <v>109</v>
      </c>
      <c r="T81" s="107"/>
      <c r="U81" s="107"/>
      <c r="V81" s="107"/>
      <c r="X81" s="8"/>
      <c r="Y81" s="8"/>
      <c r="Z81" s="8"/>
      <c r="AA81" s="8"/>
      <c r="AB81" s="8"/>
      <c r="AC81" s="8"/>
      <c r="AD81" s="8"/>
      <c r="AE81" s="8"/>
      <c r="AF81" s="8"/>
      <c r="AG81" s="8"/>
      <c r="AH81" s="8"/>
      <c r="AN81" s="8"/>
    </row>
    <row r="82" spans="1:40" x14ac:dyDescent="0.25">
      <c r="A82" s="8"/>
      <c r="B82" s="8"/>
      <c r="C82" s="8"/>
      <c r="D82" s="8"/>
      <c r="E82" s="8"/>
      <c r="F82" s="8"/>
      <c r="G82" s="8"/>
      <c r="H82" s="8"/>
      <c r="I82" s="8"/>
      <c r="J82" s="8"/>
      <c r="K82" s="8"/>
      <c r="L82" s="8"/>
      <c r="M82" s="8"/>
      <c r="N82" s="8"/>
      <c r="O82" s="8"/>
      <c r="P82" s="8"/>
      <c r="Q82" s="8"/>
      <c r="R82" s="8"/>
      <c r="S82" s="17" t="s">
        <v>110</v>
      </c>
      <c r="T82" s="108" t="s">
        <v>190</v>
      </c>
      <c r="U82" s="109"/>
      <c r="V82" s="110"/>
      <c r="X82" s="8"/>
      <c r="Y82" s="8"/>
      <c r="Z82" s="8"/>
      <c r="AA82" s="8"/>
      <c r="AB82" s="8"/>
      <c r="AC82" s="8"/>
      <c r="AD82" s="8"/>
      <c r="AE82" s="8"/>
      <c r="AF82" s="8"/>
      <c r="AG82" s="8"/>
      <c r="AH82" s="8"/>
      <c r="AN82" s="8"/>
    </row>
    <row r="83" spans="1:40" x14ac:dyDescent="0.25">
      <c r="A83" s="8"/>
      <c r="B83" s="8"/>
      <c r="C83" s="8"/>
      <c r="D83" s="8"/>
      <c r="E83" s="8"/>
      <c r="F83" s="8"/>
      <c r="G83" s="8"/>
      <c r="H83" s="8"/>
      <c r="I83" s="8"/>
      <c r="J83" s="8"/>
      <c r="K83" s="8"/>
      <c r="L83" s="8"/>
      <c r="M83" s="8"/>
      <c r="N83" s="8"/>
      <c r="O83" s="113">
        <v>45148</v>
      </c>
      <c r="P83" s="113"/>
      <c r="Q83" s="113"/>
      <c r="R83" s="8"/>
      <c r="S83" s="17" t="s">
        <v>111</v>
      </c>
      <c r="T83" s="108" t="s">
        <v>191</v>
      </c>
      <c r="U83" s="110"/>
      <c r="V83" s="110"/>
      <c r="X83" s="8"/>
      <c r="Y83" s="8"/>
      <c r="Z83" s="8"/>
      <c r="AA83" s="8"/>
      <c r="AB83" s="8"/>
      <c r="AC83" s="8"/>
      <c r="AD83" s="8"/>
      <c r="AE83" s="8"/>
      <c r="AF83" s="8"/>
      <c r="AG83" s="8"/>
      <c r="AH83" s="8"/>
      <c r="AN83" s="8"/>
    </row>
    <row r="84" spans="1:40" x14ac:dyDescent="0.25">
      <c r="A84" s="8"/>
      <c r="B84" s="8"/>
      <c r="C84" s="8"/>
      <c r="D84" s="8"/>
      <c r="E84" s="8"/>
      <c r="F84" s="8"/>
      <c r="G84" s="8"/>
      <c r="H84" s="8"/>
      <c r="I84" s="8"/>
      <c r="J84" s="8"/>
      <c r="K84" s="8"/>
      <c r="L84" s="8"/>
      <c r="M84" s="8"/>
      <c r="N84" s="8"/>
      <c r="O84" s="111" t="s">
        <v>112</v>
      </c>
      <c r="P84" s="112"/>
      <c r="Q84" s="112"/>
      <c r="R84" s="8"/>
      <c r="S84" s="17" t="s">
        <v>113</v>
      </c>
      <c r="T84" s="108" t="s">
        <v>192</v>
      </c>
      <c r="U84" s="110"/>
      <c r="V84" s="110"/>
      <c r="X84" s="8"/>
      <c r="Y84" s="8"/>
      <c r="Z84" s="8"/>
      <c r="AA84" s="8"/>
      <c r="AB84" s="8"/>
      <c r="AC84" s="8"/>
      <c r="AD84" s="8"/>
      <c r="AE84" s="8"/>
      <c r="AF84" s="8"/>
      <c r="AG84" s="8"/>
      <c r="AH84" s="8"/>
      <c r="AN84" s="8"/>
    </row>
  </sheetData>
  <mergeCells count="24">
    <mergeCell ref="O4:P4"/>
    <mergeCell ref="S4:X4"/>
    <mergeCell ref="O5:P5"/>
    <mergeCell ref="S5:X5"/>
    <mergeCell ref="AE5:AF5"/>
    <mergeCell ref="AJ7:AJ11"/>
    <mergeCell ref="AL7:AL11"/>
    <mergeCell ref="F8:K8"/>
    <mergeCell ref="L8:L12"/>
    <mergeCell ref="O8:P8"/>
    <mergeCell ref="S8:U8"/>
    <mergeCell ref="Y8:Y12"/>
    <mergeCell ref="Z8:Z12"/>
    <mergeCell ref="F9:K9"/>
    <mergeCell ref="AA12:AB12"/>
    <mergeCell ref="O7:P7"/>
    <mergeCell ref="S7:U7"/>
    <mergeCell ref="O83:Q83"/>
    <mergeCell ref="O15:R15"/>
    <mergeCell ref="Q70:X70"/>
    <mergeCell ref="O73:X75"/>
    <mergeCell ref="O77:X77"/>
    <mergeCell ref="O78:X78"/>
    <mergeCell ref="O80:Q80"/>
  </mergeCells>
  <conditionalFormatting sqref="M14 M61:M66">
    <cfRule type="cellIs" dxfId="104" priority="87" stopIfTrue="1" operator="notEqual">
      <formula>$N14</formula>
    </cfRule>
  </conditionalFormatting>
  <conditionalFormatting sqref="N14:O14 R14 W14:X14 N61:O66 R61:R66 W61:X66">
    <cfRule type="expression" dxfId="103" priority="88" stopIfTrue="1">
      <formula>$C14=1</formula>
    </cfRule>
    <cfRule type="expression" dxfId="102" priority="89" stopIfTrue="1">
      <formula>OR($C14=0,$C14=2,$C14=3,$C14=4)</formula>
    </cfRule>
  </conditionalFormatting>
  <conditionalFormatting sqref="U14:V14 U61:V66">
    <cfRule type="expression" dxfId="101" priority="90" stopIfTrue="1">
      <formula>$C14=1</formula>
    </cfRule>
    <cfRule type="expression" dxfId="100" priority="91" stopIfTrue="1">
      <formula>OR($C14=0,$C14=2,$C14=3,$C14=4)</formula>
    </cfRule>
    <cfRule type="expression" dxfId="99" priority="92" stopIfTrue="1">
      <formula>AND(TIPOORCAMENTO="Licitado",$C14&lt;&gt;"L",$C14&lt;&gt;-1)</formula>
    </cfRule>
  </conditionalFormatting>
  <conditionalFormatting sqref="P14:Q14 S14:T14 Y14 AG14:AH14 P61:Q66 S61:T66 Y61:Y66 AG61:AH66">
    <cfRule type="expression" dxfId="98" priority="93" stopIfTrue="1">
      <formula>$C14=1</formula>
    </cfRule>
    <cfRule type="expression" dxfId="97" priority="94" stopIfTrue="1">
      <formula>OR($C14=0,$C14=2,$C14=3,$C14=4)</formula>
    </cfRule>
  </conditionalFormatting>
  <conditionalFormatting sqref="AJ7:AJ15 AJ61:AJ67">
    <cfRule type="expression" dxfId="96" priority="95" stopIfTrue="1">
      <formula>OR(ACOMPANHAMENTO&lt;&gt;"BM",TIPOORCAMENTO="Licitado")</formula>
    </cfRule>
    <cfRule type="expression" dxfId="95" priority="96" stopIfTrue="1">
      <formula>$C7=1</formula>
    </cfRule>
    <cfRule type="expression" dxfId="94" priority="97" stopIfTrue="1">
      <formula>OR(AND(ISNUMBER($C7),$C7=0),$C7=2,$C7=3,$C7=4)</formula>
    </cfRule>
  </conditionalFormatting>
  <conditionalFormatting sqref="AL7:AL15 AL61:AL67">
    <cfRule type="expression" dxfId="93" priority="98" stopIfTrue="1">
      <formula>TIPOORCAMENTO="PROPOSTO"</formula>
    </cfRule>
    <cfRule type="expression" dxfId="92" priority="99" stopIfTrue="1">
      <formula>$C7=1</formula>
    </cfRule>
    <cfRule type="expression" dxfId="91" priority="100" stopIfTrue="1">
      <formula>OR(AND(ISNUMBER($C7),$C7=0),$C7=2,$C7=3,$C7=4)</formula>
    </cfRule>
  </conditionalFormatting>
  <conditionalFormatting sqref="O8:P8">
    <cfRule type="expression" dxfId="90" priority="104" stopIfTrue="1">
      <formula>ISERROR(INDIRECT($F$9))</formula>
    </cfRule>
  </conditionalFormatting>
  <conditionalFormatting sqref="S7:V8">
    <cfRule type="expression" dxfId="89" priority="105" stopIfTrue="1">
      <formula>TIPOORCAMENTO="Proposto"</formula>
    </cfRule>
  </conditionalFormatting>
  <conditionalFormatting sqref="S9:V9">
    <cfRule type="expression" dxfId="88" priority="86" stopIfTrue="1">
      <formula>TIPOORCAMENTO="Proposto"</formula>
    </cfRule>
  </conditionalFormatting>
  <conditionalFormatting sqref="AM7:AN15 AM61:AN67">
    <cfRule type="expression" dxfId="87" priority="101" stopIfTrue="1">
      <formula>TIPOORCAMENTO="PROPOSTO"</formula>
    </cfRule>
    <cfRule type="expression" dxfId="86" priority="102" stopIfTrue="1">
      <formula>$C7=1</formula>
    </cfRule>
    <cfRule type="expression" dxfId="85" priority="103" stopIfTrue="1">
      <formula>OR(AND(ISNUMBER($C7),$C7=0),$C7=2,$C7=3,$C7=4)</formula>
    </cfRule>
  </conditionalFormatting>
  <conditionalFormatting sqref="M16:M24">
    <cfRule type="cellIs" dxfId="84" priority="69" stopIfTrue="1" operator="notEqual">
      <formula>$N16</formula>
    </cfRule>
  </conditionalFormatting>
  <conditionalFormatting sqref="N16:O24 R16:R24 W16:X24">
    <cfRule type="expression" dxfId="83" priority="70" stopIfTrue="1">
      <formula>$C16=1</formula>
    </cfRule>
    <cfRule type="expression" dxfId="82" priority="71" stopIfTrue="1">
      <formula>OR($C16=0,$C16=2,$C16=3,$C16=4)</formula>
    </cfRule>
  </conditionalFormatting>
  <conditionalFormatting sqref="U16:V24">
    <cfRule type="expression" dxfId="81" priority="72" stopIfTrue="1">
      <formula>$C16=1</formula>
    </cfRule>
    <cfRule type="expression" dxfId="80" priority="73" stopIfTrue="1">
      <formula>OR($C16=0,$C16=2,$C16=3,$C16=4)</formula>
    </cfRule>
    <cfRule type="expression" dxfId="79" priority="74" stopIfTrue="1">
      <formula>AND(TIPOORCAMENTO="Licitado",$C16&lt;&gt;"L",$C16&lt;&gt;-1)</formula>
    </cfRule>
  </conditionalFormatting>
  <conditionalFormatting sqref="P16:Q24 S16:T24 Y16:Y24 AG16:AH24">
    <cfRule type="expression" dxfId="78" priority="75" stopIfTrue="1">
      <formula>$C16=1</formula>
    </cfRule>
    <cfRule type="expression" dxfId="77" priority="76" stopIfTrue="1">
      <formula>OR($C16=0,$C16=2,$C16=3,$C16=4)</formula>
    </cfRule>
  </conditionalFormatting>
  <conditionalFormatting sqref="AJ16:AJ24">
    <cfRule type="expression" dxfId="76" priority="77" stopIfTrue="1">
      <formula>OR(ACOMPANHAMENTO&lt;&gt;"BM",TIPOORCAMENTO="Licitado")</formula>
    </cfRule>
    <cfRule type="expression" dxfId="75" priority="78" stopIfTrue="1">
      <formula>$C16=1</formula>
    </cfRule>
    <cfRule type="expression" dxfId="74" priority="79" stopIfTrue="1">
      <formula>OR(AND(ISNUMBER($C16),$C16=0),$C16=2,$C16=3,$C16=4)</formula>
    </cfRule>
  </conditionalFormatting>
  <conditionalFormatting sqref="AL16:AL24">
    <cfRule type="expression" dxfId="73" priority="80" stopIfTrue="1">
      <formula>TIPOORCAMENTO="PROPOSTO"</formula>
    </cfRule>
    <cfRule type="expression" dxfId="72" priority="81" stopIfTrue="1">
      <formula>$C16=1</formula>
    </cfRule>
    <cfRule type="expression" dxfId="71" priority="82" stopIfTrue="1">
      <formula>OR(AND(ISNUMBER($C16),$C16=0),$C16=2,$C16=3,$C16=4)</formula>
    </cfRule>
  </conditionalFormatting>
  <conditionalFormatting sqref="AM16:AN24">
    <cfRule type="expression" dxfId="70" priority="83" stopIfTrue="1">
      <formula>TIPOORCAMENTO="PROPOSTO"</formula>
    </cfRule>
    <cfRule type="expression" dxfId="69" priority="84" stopIfTrue="1">
      <formula>$C16=1</formula>
    </cfRule>
    <cfRule type="expression" dxfId="68" priority="85" stopIfTrue="1">
      <formula>OR(AND(ISNUMBER($C16),$C16=0),$C16=2,$C16=3,$C16=4)</formula>
    </cfRule>
  </conditionalFormatting>
  <conditionalFormatting sqref="M25:M33">
    <cfRule type="cellIs" dxfId="67" priority="52" stopIfTrue="1" operator="notEqual">
      <formula>$N25</formula>
    </cfRule>
  </conditionalFormatting>
  <conditionalFormatting sqref="N25:O33 R25:R33 W25:X33">
    <cfRule type="expression" dxfId="66" priority="53" stopIfTrue="1">
      <formula>$C25=1</formula>
    </cfRule>
    <cfRule type="expression" dxfId="65" priority="54" stopIfTrue="1">
      <formula>OR($C25=0,$C25=2,$C25=3,$C25=4)</formula>
    </cfRule>
  </conditionalFormatting>
  <conditionalFormatting sqref="U25:V33">
    <cfRule type="expression" dxfId="64" priority="55" stopIfTrue="1">
      <formula>$C25=1</formula>
    </cfRule>
    <cfRule type="expression" dxfId="63" priority="56" stopIfTrue="1">
      <formula>OR($C25=0,$C25=2,$C25=3,$C25=4)</formula>
    </cfRule>
    <cfRule type="expression" dxfId="62" priority="57" stopIfTrue="1">
      <formula>AND(TIPOORCAMENTO="Licitado",$C25&lt;&gt;"L",$C25&lt;&gt;-1)</formula>
    </cfRule>
  </conditionalFormatting>
  <conditionalFormatting sqref="P25:Q33 S25:T33 Y25:Y33 AG25:AH33">
    <cfRule type="expression" dxfId="61" priority="58" stopIfTrue="1">
      <formula>$C25=1</formula>
    </cfRule>
    <cfRule type="expression" dxfId="60" priority="59" stopIfTrue="1">
      <formula>OR($C25=0,$C25=2,$C25=3,$C25=4)</formula>
    </cfRule>
  </conditionalFormatting>
  <conditionalFormatting sqref="AJ25:AJ33">
    <cfRule type="expression" dxfId="59" priority="60" stopIfTrue="1">
      <formula>OR(ACOMPANHAMENTO&lt;&gt;"BM",TIPOORCAMENTO="Licitado")</formula>
    </cfRule>
    <cfRule type="expression" dxfId="58" priority="61" stopIfTrue="1">
      <formula>$C25=1</formula>
    </cfRule>
    <cfRule type="expression" dxfId="57" priority="62" stopIfTrue="1">
      <formula>OR(AND(ISNUMBER($C25),$C25=0),$C25=2,$C25=3,$C25=4)</formula>
    </cfRule>
  </conditionalFormatting>
  <conditionalFormatting sqref="AL25:AL33">
    <cfRule type="expression" dxfId="56" priority="63" stopIfTrue="1">
      <formula>TIPOORCAMENTO="PROPOSTO"</formula>
    </cfRule>
    <cfRule type="expression" dxfId="55" priority="64" stopIfTrue="1">
      <formula>$C25=1</formula>
    </cfRule>
    <cfRule type="expression" dxfId="54" priority="65" stopIfTrue="1">
      <formula>OR(AND(ISNUMBER($C25),$C25=0),$C25=2,$C25=3,$C25=4)</formula>
    </cfRule>
  </conditionalFormatting>
  <conditionalFormatting sqref="AM25:AN33">
    <cfRule type="expression" dxfId="53" priority="66" stopIfTrue="1">
      <formula>TIPOORCAMENTO="PROPOSTO"</formula>
    </cfRule>
    <cfRule type="expression" dxfId="52" priority="67" stopIfTrue="1">
      <formula>$C25=1</formula>
    </cfRule>
    <cfRule type="expression" dxfId="51" priority="68" stopIfTrue="1">
      <formula>OR(AND(ISNUMBER($C25),$C25=0),$C25=2,$C25=3,$C25=4)</formula>
    </cfRule>
  </conditionalFormatting>
  <conditionalFormatting sqref="M34:M42">
    <cfRule type="cellIs" dxfId="50" priority="35" stopIfTrue="1" operator="notEqual">
      <formula>$N34</formula>
    </cfRule>
  </conditionalFormatting>
  <conditionalFormatting sqref="N34:O42 R34:R42 W34:X42">
    <cfRule type="expression" dxfId="49" priority="36" stopIfTrue="1">
      <formula>$C34=1</formula>
    </cfRule>
    <cfRule type="expression" dxfId="48" priority="37" stopIfTrue="1">
      <formula>OR($C34=0,$C34=2,$C34=3,$C34=4)</formula>
    </cfRule>
  </conditionalFormatting>
  <conditionalFormatting sqref="U34:V42">
    <cfRule type="expression" dxfId="47" priority="38" stopIfTrue="1">
      <formula>$C34=1</formula>
    </cfRule>
    <cfRule type="expression" dxfId="46" priority="39" stopIfTrue="1">
      <formula>OR($C34=0,$C34=2,$C34=3,$C34=4)</formula>
    </cfRule>
    <cfRule type="expression" dxfId="45" priority="40" stopIfTrue="1">
      <formula>AND(TIPOORCAMENTO="Licitado",$C34&lt;&gt;"L",$C34&lt;&gt;-1)</formula>
    </cfRule>
  </conditionalFormatting>
  <conditionalFormatting sqref="P34:Q42 S34:T42 Y34:Y42 AG34:AH42">
    <cfRule type="expression" dxfId="44" priority="41" stopIfTrue="1">
      <formula>$C34=1</formula>
    </cfRule>
    <cfRule type="expression" dxfId="43" priority="42" stopIfTrue="1">
      <formula>OR($C34=0,$C34=2,$C34=3,$C34=4)</formula>
    </cfRule>
  </conditionalFormatting>
  <conditionalFormatting sqref="AJ34:AJ42">
    <cfRule type="expression" dxfId="42" priority="43" stopIfTrue="1">
      <formula>OR(ACOMPANHAMENTO&lt;&gt;"BM",TIPOORCAMENTO="Licitado")</formula>
    </cfRule>
    <cfRule type="expression" dxfId="41" priority="44" stopIfTrue="1">
      <formula>$C34=1</formula>
    </cfRule>
    <cfRule type="expression" dxfId="40" priority="45" stopIfTrue="1">
      <formula>OR(AND(ISNUMBER($C34),$C34=0),$C34=2,$C34=3,$C34=4)</formula>
    </cfRule>
  </conditionalFormatting>
  <conditionalFormatting sqref="AL34:AL42">
    <cfRule type="expression" dxfId="39" priority="46" stopIfTrue="1">
      <formula>TIPOORCAMENTO="PROPOSTO"</formula>
    </cfRule>
    <cfRule type="expression" dxfId="38" priority="47" stopIfTrue="1">
      <formula>$C34=1</formula>
    </cfRule>
    <cfRule type="expression" dxfId="37" priority="48" stopIfTrue="1">
      <formula>OR(AND(ISNUMBER($C34),$C34=0),$C34=2,$C34=3,$C34=4)</formula>
    </cfRule>
  </conditionalFormatting>
  <conditionalFormatting sqref="AM34:AN42">
    <cfRule type="expression" dxfId="36" priority="49" stopIfTrue="1">
      <formula>TIPOORCAMENTO="PROPOSTO"</formula>
    </cfRule>
    <cfRule type="expression" dxfId="35" priority="50" stopIfTrue="1">
      <formula>$C34=1</formula>
    </cfRule>
    <cfRule type="expression" dxfId="34" priority="51" stopIfTrue="1">
      <formula>OR(AND(ISNUMBER($C34),$C34=0),$C34=2,$C34=3,$C34=4)</formula>
    </cfRule>
  </conditionalFormatting>
  <conditionalFormatting sqref="M43:M51">
    <cfRule type="cellIs" dxfId="33" priority="18" stopIfTrue="1" operator="notEqual">
      <formula>$N43</formula>
    </cfRule>
  </conditionalFormatting>
  <conditionalFormatting sqref="N43:O51 R43:R51 W43:X51">
    <cfRule type="expression" dxfId="32" priority="19" stopIfTrue="1">
      <formula>$C43=1</formula>
    </cfRule>
    <cfRule type="expression" dxfId="31" priority="20" stopIfTrue="1">
      <formula>OR($C43=0,$C43=2,$C43=3,$C43=4)</formula>
    </cfRule>
  </conditionalFormatting>
  <conditionalFormatting sqref="U43:V51">
    <cfRule type="expression" dxfId="30" priority="21" stopIfTrue="1">
      <formula>$C43=1</formula>
    </cfRule>
    <cfRule type="expression" dxfId="29" priority="22" stopIfTrue="1">
      <formula>OR($C43=0,$C43=2,$C43=3,$C43=4)</formula>
    </cfRule>
    <cfRule type="expression" dxfId="28" priority="23" stopIfTrue="1">
      <formula>AND(TIPOORCAMENTO="Licitado",$C43&lt;&gt;"L",$C43&lt;&gt;-1)</formula>
    </cfRule>
  </conditionalFormatting>
  <conditionalFormatting sqref="P43:Q51 S43:T51 Y43:Y51 AG43:AH51">
    <cfRule type="expression" dxfId="27" priority="24" stopIfTrue="1">
      <formula>$C43=1</formula>
    </cfRule>
    <cfRule type="expression" dxfId="26" priority="25" stopIfTrue="1">
      <formula>OR($C43=0,$C43=2,$C43=3,$C43=4)</formula>
    </cfRule>
  </conditionalFormatting>
  <conditionalFormatting sqref="AJ43:AJ51">
    <cfRule type="expression" dxfId="25" priority="26" stopIfTrue="1">
      <formula>OR(ACOMPANHAMENTO&lt;&gt;"BM",TIPOORCAMENTO="Licitado")</formula>
    </cfRule>
    <cfRule type="expression" dxfId="24" priority="27" stopIfTrue="1">
      <formula>$C43=1</formula>
    </cfRule>
    <cfRule type="expression" dxfId="23" priority="28" stopIfTrue="1">
      <formula>OR(AND(ISNUMBER($C43),$C43=0),$C43=2,$C43=3,$C43=4)</formula>
    </cfRule>
  </conditionalFormatting>
  <conditionalFormatting sqref="AL43:AL51">
    <cfRule type="expression" dxfId="22" priority="29" stopIfTrue="1">
      <formula>TIPOORCAMENTO="PROPOSTO"</formula>
    </cfRule>
    <cfRule type="expression" dxfId="21" priority="30" stopIfTrue="1">
      <formula>$C43=1</formula>
    </cfRule>
    <cfRule type="expression" dxfId="20" priority="31" stopIfTrue="1">
      <formula>OR(AND(ISNUMBER($C43),$C43=0),$C43=2,$C43=3,$C43=4)</formula>
    </cfRule>
  </conditionalFormatting>
  <conditionalFormatting sqref="AM43:AN51">
    <cfRule type="expression" dxfId="19" priority="32" stopIfTrue="1">
      <formula>TIPOORCAMENTO="PROPOSTO"</formula>
    </cfRule>
    <cfRule type="expression" dxfId="18" priority="33" stopIfTrue="1">
      <formula>$C43=1</formula>
    </cfRule>
    <cfRule type="expression" dxfId="17" priority="34" stopIfTrue="1">
      <formula>OR(AND(ISNUMBER($C43),$C43=0),$C43=2,$C43=3,$C43=4)</formula>
    </cfRule>
  </conditionalFormatting>
  <conditionalFormatting sqref="M52:M60">
    <cfRule type="cellIs" dxfId="16" priority="1" stopIfTrue="1" operator="notEqual">
      <formula>$N52</formula>
    </cfRule>
  </conditionalFormatting>
  <conditionalFormatting sqref="N52:O60 R52:R60 W52:X60">
    <cfRule type="expression" dxfId="15" priority="2" stopIfTrue="1">
      <formula>$C52=1</formula>
    </cfRule>
    <cfRule type="expression" dxfId="14" priority="3" stopIfTrue="1">
      <formula>OR($C52=0,$C52=2,$C52=3,$C52=4)</formula>
    </cfRule>
  </conditionalFormatting>
  <conditionalFormatting sqref="U52:V60">
    <cfRule type="expression" dxfId="13" priority="4" stopIfTrue="1">
      <formula>$C52=1</formula>
    </cfRule>
    <cfRule type="expression" dxfId="12" priority="5" stopIfTrue="1">
      <formula>OR($C52=0,$C52=2,$C52=3,$C52=4)</formula>
    </cfRule>
    <cfRule type="expression" dxfId="11" priority="6" stopIfTrue="1">
      <formula>AND(TIPOORCAMENTO="Licitado",$C52&lt;&gt;"L",$C52&lt;&gt;-1)</formula>
    </cfRule>
  </conditionalFormatting>
  <conditionalFormatting sqref="P52:Q60 S52:T60 Y52:Y60 AG52:AH60">
    <cfRule type="expression" dxfId="10" priority="7" stopIfTrue="1">
      <formula>$C52=1</formula>
    </cfRule>
    <cfRule type="expression" dxfId="9" priority="8" stopIfTrue="1">
      <formula>OR($C52=0,$C52=2,$C52=3,$C52=4)</formula>
    </cfRule>
  </conditionalFormatting>
  <conditionalFormatting sqref="AJ52:AJ60">
    <cfRule type="expression" dxfId="8" priority="9" stopIfTrue="1">
      <formula>OR(ACOMPANHAMENTO&lt;&gt;"BM",TIPOORCAMENTO="Licitado")</formula>
    </cfRule>
    <cfRule type="expression" dxfId="7" priority="10" stopIfTrue="1">
      <formula>$C52=1</formula>
    </cfRule>
    <cfRule type="expression" dxfId="6" priority="11" stopIfTrue="1">
      <formula>OR(AND(ISNUMBER($C52),$C52=0),$C52=2,$C52=3,$C52=4)</formula>
    </cfRule>
  </conditionalFormatting>
  <conditionalFormatting sqref="AL52:AL60">
    <cfRule type="expression" dxfId="5" priority="12" stopIfTrue="1">
      <formula>TIPOORCAMENTO="PROPOSTO"</formula>
    </cfRule>
    <cfRule type="expression" dxfId="4" priority="13" stopIfTrue="1">
      <formula>$C52=1</formula>
    </cfRule>
    <cfRule type="expression" dxfId="3" priority="14" stopIfTrue="1">
      <formula>OR(AND(ISNUMBER($C52),$C52=0),$C52=2,$C52=3,$C52=4)</formula>
    </cfRule>
  </conditionalFormatting>
  <conditionalFormatting sqref="AM52:AN60">
    <cfRule type="expression" dxfId="2" priority="15" stopIfTrue="1">
      <formula>TIPOORCAMENTO="PROPOSTO"</formula>
    </cfRule>
    <cfRule type="expression" dxfId="1" priority="16" stopIfTrue="1">
      <formula>$C52=1</formula>
    </cfRule>
    <cfRule type="expression" dxfId="0" priority="17" stopIfTrue="1">
      <formula>OR(AND(ISNUMBER($C52),$C52=0),$C52=2,$C52=3,$C52=4)</formula>
    </cfRule>
  </conditionalFormatting>
  <dataValidations count="7">
    <dataValidation allowBlank="1" showInputMessage="1" showErrorMessage="1" prompt="Para Orçamento Proposto, o Preço Unitário é resultado do produto do Custo Unitário pelo BDI._x000a_Para Orçamento Licitado, deve ser preenchido na Coluna AL." sqref="W14 JS14 TO14 ADK14 ANG14 AXC14 BGY14 BQU14 CAQ14 CKM14 CUI14 DEE14 DOA14 DXW14 EHS14 ERO14 FBK14 FLG14 FVC14 GEY14 GOU14 GYQ14 HIM14 HSI14 ICE14 IMA14 IVW14 JFS14 JPO14 JZK14 KJG14 KTC14 LCY14 LMU14 LWQ14 MGM14 MQI14 NAE14 NKA14 NTW14 ODS14 ONO14 OXK14 PHG14 PRC14 QAY14 QKU14 QUQ14 REM14 ROI14 RYE14 SIA14 SRW14 TBS14 TLO14 TVK14 UFG14 UPC14 UYY14 VIU14 VSQ14 WCM14 WMI14 WWE14 W65550 JS65550 TO65550 ADK65550 ANG65550 AXC65550 BGY65550 BQU65550 CAQ65550 CKM65550 CUI65550 DEE65550 DOA65550 DXW65550 EHS65550 ERO65550 FBK65550 FLG65550 FVC65550 GEY65550 GOU65550 GYQ65550 HIM65550 HSI65550 ICE65550 IMA65550 IVW65550 JFS65550 JPO65550 JZK65550 KJG65550 KTC65550 LCY65550 LMU65550 LWQ65550 MGM65550 MQI65550 NAE65550 NKA65550 NTW65550 ODS65550 ONO65550 OXK65550 PHG65550 PRC65550 QAY65550 QKU65550 QUQ65550 REM65550 ROI65550 RYE65550 SIA65550 SRW65550 TBS65550 TLO65550 TVK65550 UFG65550 UPC65550 UYY65550 VIU65550 VSQ65550 WCM65550 WMI65550 WWE65550 W131086 JS131086 TO131086 ADK131086 ANG131086 AXC131086 BGY131086 BQU131086 CAQ131086 CKM131086 CUI131086 DEE131086 DOA131086 DXW131086 EHS131086 ERO131086 FBK131086 FLG131086 FVC131086 GEY131086 GOU131086 GYQ131086 HIM131086 HSI131086 ICE131086 IMA131086 IVW131086 JFS131086 JPO131086 JZK131086 KJG131086 KTC131086 LCY131086 LMU131086 LWQ131086 MGM131086 MQI131086 NAE131086 NKA131086 NTW131086 ODS131086 ONO131086 OXK131086 PHG131086 PRC131086 QAY131086 QKU131086 QUQ131086 REM131086 ROI131086 RYE131086 SIA131086 SRW131086 TBS131086 TLO131086 TVK131086 UFG131086 UPC131086 UYY131086 VIU131086 VSQ131086 WCM131086 WMI131086 WWE131086 W196622 JS196622 TO196622 ADK196622 ANG196622 AXC196622 BGY196622 BQU196622 CAQ196622 CKM196622 CUI196622 DEE196622 DOA196622 DXW196622 EHS196622 ERO196622 FBK196622 FLG196622 FVC196622 GEY196622 GOU196622 GYQ196622 HIM196622 HSI196622 ICE196622 IMA196622 IVW196622 JFS196622 JPO196622 JZK196622 KJG196622 KTC196622 LCY196622 LMU196622 LWQ196622 MGM196622 MQI196622 NAE196622 NKA196622 NTW196622 ODS196622 ONO196622 OXK196622 PHG196622 PRC196622 QAY196622 QKU196622 QUQ196622 REM196622 ROI196622 RYE196622 SIA196622 SRW196622 TBS196622 TLO196622 TVK196622 UFG196622 UPC196622 UYY196622 VIU196622 VSQ196622 WCM196622 WMI196622 WWE196622 W262158 JS262158 TO262158 ADK262158 ANG262158 AXC262158 BGY262158 BQU262158 CAQ262158 CKM262158 CUI262158 DEE262158 DOA262158 DXW262158 EHS262158 ERO262158 FBK262158 FLG262158 FVC262158 GEY262158 GOU262158 GYQ262158 HIM262158 HSI262158 ICE262158 IMA262158 IVW262158 JFS262158 JPO262158 JZK262158 KJG262158 KTC262158 LCY262158 LMU262158 LWQ262158 MGM262158 MQI262158 NAE262158 NKA262158 NTW262158 ODS262158 ONO262158 OXK262158 PHG262158 PRC262158 QAY262158 QKU262158 QUQ262158 REM262158 ROI262158 RYE262158 SIA262158 SRW262158 TBS262158 TLO262158 TVK262158 UFG262158 UPC262158 UYY262158 VIU262158 VSQ262158 WCM262158 WMI262158 WWE262158 W327694 JS327694 TO327694 ADK327694 ANG327694 AXC327694 BGY327694 BQU327694 CAQ327694 CKM327694 CUI327694 DEE327694 DOA327694 DXW327694 EHS327694 ERO327694 FBK327694 FLG327694 FVC327694 GEY327694 GOU327694 GYQ327694 HIM327694 HSI327694 ICE327694 IMA327694 IVW327694 JFS327694 JPO327694 JZK327694 KJG327694 KTC327694 LCY327694 LMU327694 LWQ327694 MGM327694 MQI327694 NAE327694 NKA327694 NTW327694 ODS327694 ONO327694 OXK327694 PHG327694 PRC327694 QAY327694 QKU327694 QUQ327694 REM327694 ROI327694 RYE327694 SIA327694 SRW327694 TBS327694 TLO327694 TVK327694 UFG327694 UPC327694 UYY327694 VIU327694 VSQ327694 WCM327694 WMI327694 WWE327694 W393230 JS393230 TO393230 ADK393230 ANG393230 AXC393230 BGY393230 BQU393230 CAQ393230 CKM393230 CUI393230 DEE393230 DOA393230 DXW393230 EHS393230 ERO393230 FBK393230 FLG393230 FVC393230 GEY393230 GOU393230 GYQ393230 HIM393230 HSI393230 ICE393230 IMA393230 IVW393230 JFS393230 JPO393230 JZK393230 KJG393230 KTC393230 LCY393230 LMU393230 LWQ393230 MGM393230 MQI393230 NAE393230 NKA393230 NTW393230 ODS393230 ONO393230 OXK393230 PHG393230 PRC393230 QAY393230 QKU393230 QUQ393230 REM393230 ROI393230 RYE393230 SIA393230 SRW393230 TBS393230 TLO393230 TVK393230 UFG393230 UPC393230 UYY393230 VIU393230 VSQ393230 WCM393230 WMI393230 WWE393230 W458766 JS458766 TO458766 ADK458766 ANG458766 AXC458766 BGY458766 BQU458766 CAQ458766 CKM458766 CUI458766 DEE458766 DOA458766 DXW458766 EHS458766 ERO458766 FBK458766 FLG458766 FVC458766 GEY458766 GOU458766 GYQ458766 HIM458766 HSI458766 ICE458766 IMA458766 IVW458766 JFS458766 JPO458766 JZK458766 KJG458766 KTC458766 LCY458766 LMU458766 LWQ458766 MGM458766 MQI458766 NAE458766 NKA458766 NTW458766 ODS458766 ONO458766 OXK458766 PHG458766 PRC458766 QAY458766 QKU458766 QUQ458766 REM458766 ROI458766 RYE458766 SIA458766 SRW458766 TBS458766 TLO458766 TVK458766 UFG458766 UPC458766 UYY458766 VIU458766 VSQ458766 WCM458766 WMI458766 WWE458766 W524302 JS524302 TO524302 ADK524302 ANG524302 AXC524302 BGY524302 BQU524302 CAQ524302 CKM524302 CUI524302 DEE524302 DOA524302 DXW524302 EHS524302 ERO524302 FBK524302 FLG524302 FVC524302 GEY524302 GOU524302 GYQ524302 HIM524302 HSI524302 ICE524302 IMA524302 IVW524302 JFS524302 JPO524302 JZK524302 KJG524302 KTC524302 LCY524302 LMU524302 LWQ524302 MGM524302 MQI524302 NAE524302 NKA524302 NTW524302 ODS524302 ONO524302 OXK524302 PHG524302 PRC524302 QAY524302 QKU524302 QUQ524302 REM524302 ROI524302 RYE524302 SIA524302 SRW524302 TBS524302 TLO524302 TVK524302 UFG524302 UPC524302 UYY524302 VIU524302 VSQ524302 WCM524302 WMI524302 WWE524302 W589838 JS589838 TO589838 ADK589838 ANG589838 AXC589838 BGY589838 BQU589838 CAQ589838 CKM589838 CUI589838 DEE589838 DOA589838 DXW589838 EHS589838 ERO589838 FBK589838 FLG589838 FVC589838 GEY589838 GOU589838 GYQ589838 HIM589838 HSI589838 ICE589838 IMA589838 IVW589838 JFS589838 JPO589838 JZK589838 KJG589838 KTC589838 LCY589838 LMU589838 LWQ589838 MGM589838 MQI589838 NAE589838 NKA589838 NTW589838 ODS589838 ONO589838 OXK589838 PHG589838 PRC589838 QAY589838 QKU589838 QUQ589838 REM589838 ROI589838 RYE589838 SIA589838 SRW589838 TBS589838 TLO589838 TVK589838 UFG589838 UPC589838 UYY589838 VIU589838 VSQ589838 WCM589838 WMI589838 WWE589838 W655374 JS655374 TO655374 ADK655374 ANG655374 AXC655374 BGY655374 BQU655374 CAQ655374 CKM655374 CUI655374 DEE655374 DOA655374 DXW655374 EHS655374 ERO655374 FBK655374 FLG655374 FVC655374 GEY655374 GOU655374 GYQ655374 HIM655374 HSI655374 ICE655374 IMA655374 IVW655374 JFS655374 JPO655374 JZK655374 KJG655374 KTC655374 LCY655374 LMU655374 LWQ655374 MGM655374 MQI655374 NAE655374 NKA655374 NTW655374 ODS655374 ONO655374 OXK655374 PHG655374 PRC655374 QAY655374 QKU655374 QUQ655374 REM655374 ROI655374 RYE655374 SIA655374 SRW655374 TBS655374 TLO655374 TVK655374 UFG655374 UPC655374 UYY655374 VIU655374 VSQ655374 WCM655374 WMI655374 WWE655374 W720910 JS720910 TO720910 ADK720910 ANG720910 AXC720910 BGY720910 BQU720910 CAQ720910 CKM720910 CUI720910 DEE720910 DOA720910 DXW720910 EHS720910 ERO720910 FBK720910 FLG720910 FVC720910 GEY720910 GOU720910 GYQ720910 HIM720910 HSI720910 ICE720910 IMA720910 IVW720910 JFS720910 JPO720910 JZK720910 KJG720910 KTC720910 LCY720910 LMU720910 LWQ720910 MGM720910 MQI720910 NAE720910 NKA720910 NTW720910 ODS720910 ONO720910 OXK720910 PHG720910 PRC720910 QAY720910 QKU720910 QUQ720910 REM720910 ROI720910 RYE720910 SIA720910 SRW720910 TBS720910 TLO720910 TVK720910 UFG720910 UPC720910 UYY720910 VIU720910 VSQ720910 WCM720910 WMI720910 WWE720910 W786446 JS786446 TO786446 ADK786446 ANG786446 AXC786446 BGY786446 BQU786446 CAQ786446 CKM786446 CUI786446 DEE786446 DOA786446 DXW786446 EHS786446 ERO786446 FBK786446 FLG786446 FVC786446 GEY786446 GOU786446 GYQ786446 HIM786446 HSI786446 ICE786446 IMA786446 IVW786446 JFS786446 JPO786446 JZK786446 KJG786446 KTC786446 LCY786446 LMU786446 LWQ786446 MGM786446 MQI786446 NAE786446 NKA786446 NTW786446 ODS786446 ONO786446 OXK786446 PHG786446 PRC786446 QAY786446 QKU786446 QUQ786446 REM786446 ROI786446 RYE786446 SIA786446 SRW786446 TBS786446 TLO786446 TVK786446 UFG786446 UPC786446 UYY786446 VIU786446 VSQ786446 WCM786446 WMI786446 WWE786446 W851982 JS851982 TO851982 ADK851982 ANG851982 AXC851982 BGY851982 BQU851982 CAQ851982 CKM851982 CUI851982 DEE851982 DOA851982 DXW851982 EHS851982 ERO851982 FBK851982 FLG851982 FVC851982 GEY851982 GOU851982 GYQ851982 HIM851982 HSI851982 ICE851982 IMA851982 IVW851982 JFS851982 JPO851982 JZK851982 KJG851982 KTC851982 LCY851982 LMU851982 LWQ851982 MGM851982 MQI851982 NAE851982 NKA851982 NTW851982 ODS851982 ONO851982 OXK851982 PHG851982 PRC851982 QAY851982 QKU851982 QUQ851982 REM851982 ROI851982 RYE851982 SIA851982 SRW851982 TBS851982 TLO851982 TVK851982 UFG851982 UPC851982 UYY851982 VIU851982 VSQ851982 WCM851982 WMI851982 WWE851982 W917518 JS917518 TO917518 ADK917518 ANG917518 AXC917518 BGY917518 BQU917518 CAQ917518 CKM917518 CUI917518 DEE917518 DOA917518 DXW917518 EHS917518 ERO917518 FBK917518 FLG917518 FVC917518 GEY917518 GOU917518 GYQ917518 HIM917518 HSI917518 ICE917518 IMA917518 IVW917518 JFS917518 JPO917518 JZK917518 KJG917518 KTC917518 LCY917518 LMU917518 LWQ917518 MGM917518 MQI917518 NAE917518 NKA917518 NTW917518 ODS917518 ONO917518 OXK917518 PHG917518 PRC917518 QAY917518 QKU917518 QUQ917518 REM917518 ROI917518 RYE917518 SIA917518 SRW917518 TBS917518 TLO917518 TVK917518 UFG917518 UPC917518 UYY917518 VIU917518 VSQ917518 WCM917518 WMI917518 WWE917518 W983054 JS983054 TO983054 ADK983054 ANG983054 AXC983054 BGY983054 BQU983054 CAQ983054 CKM983054 CUI983054 DEE983054 DOA983054 DXW983054 EHS983054 ERO983054 FBK983054 FLG983054 FVC983054 GEY983054 GOU983054 GYQ983054 HIM983054 HSI983054 ICE983054 IMA983054 IVW983054 JFS983054 JPO983054 JZK983054 KJG983054 KTC983054 LCY983054 LMU983054 LWQ983054 MGM983054 MQI983054 NAE983054 NKA983054 NTW983054 ODS983054 ONO983054 OXK983054 PHG983054 PRC983054 QAY983054 QKU983054 QUQ983054 REM983054 ROI983054 RYE983054 SIA983054 SRW983054 TBS983054 TLO983054 TVK983054 UFG983054 UPC983054 UYY983054 VIU983054 VSQ983054 WCM983054 WMI983054 WWE983054 W16:W66 JS16:JS66 TO16:TO66 ADK16:ADK66 ANG16:ANG66 AXC16:AXC66 BGY16:BGY66 BQU16:BQU66 CAQ16:CAQ66 CKM16:CKM66 CUI16:CUI66 DEE16:DEE66 DOA16:DOA66 DXW16:DXW66 EHS16:EHS66 ERO16:ERO66 FBK16:FBK66 FLG16:FLG66 FVC16:FVC66 GEY16:GEY66 GOU16:GOU66 GYQ16:GYQ66 HIM16:HIM66 HSI16:HSI66 ICE16:ICE66 IMA16:IMA66 IVW16:IVW66 JFS16:JFS66 JPO16:JPO66 JZK16:JZK66 KJG16:KJG66 KTC16:KTC66 LCY16:LCY66 LMU16:LMU66 LWQ16:LWQ66 MGM16:MGM66 MQI16:MQI66 NAE16:NAE66 NKA16:NKA66 NTW16:NTW66 ODS16:ODS66 ONO16:ONO66 OXK16:OXK66 PHG16:PHG66 PRC16:PRC66 QAY16:QAY66 QKU16:QKU66 QUQ16:QUQ66 REM16:REM66 ROI16:ROI66 RYE16:RYE66 SIA16:SIA66 SRW16:SRW66 TBS16:TBS66 TLO16:TLO66 TVK16:TVK66 UFG16:UFG66 UPC16:UPC66 UYY16:UYY66 VIU16:VIU66 VSQ16:VSQ66 WCM16:WCM66 WMI16:WMI66 WWE16:WWE66 W65552:W65602 JS65552:JS65602 TO65552:TO65602 ADK65552:ADK65602 ANG65552:ANG65602 AXC65552:AXC65602 BGY65552:BGY65602 BQU65552:BQU65602 CAQ65552:CAQ65602 CKM65552:CKM65602 CUI65552:CUI65602 DEE65552:DEE65602 DOA65552:DOA65602 DXW65552:DXW65602 EHS65552:EHS65602 ERO65552:ERO65602 FBK65552:FBK65602 FLG65552:FLG65602 FVC65552:FVC65602 GEY65552:GEY65602 GOU65552:GOU65602 GYQ65552:GYQ65602 HIM65552:HIM65602 HSI65552:HSI65602 ICE65552:ICE65602 IMA65552:IMA65602 IVW65552:IVW65602 JFS65552:JFS65602 JPO65552:JPO65602 JZK65552:JZK65602 KJG65552:KJG65602 KTC65552:KTC65602 LCY65552:LCY65602 LMU65552:LMU65602 LWQ65552:LWQ65602 MGM65552:MGM65602 MQI65552:MQI65602 NAE65552:NAE65602 NKA65552:NKA65602 NTW65552:NTW65602 ODS65552:ODS65602 ONO65552:ONO65602 OXK65552:OXK65602 PHG65552:PHG65602 PRC65552:PRC65602 QAY65552:QAY65602 QKU65552:QKU65602 QUQ65552:QUQ65602 REM65552:REM65602 ROI65552:ROI65602 RYE65552:RYE65602 SIA65552:SIA65602 SRW65552:SRW65602 TBS65552:TBS65602 TLO65552:TLO65602 TVK65552:TVK65602 UFG65552:UFG65602 UPC65552:UPC65602 UYY65552:UYY65602 VIU65552:VIU65602 VSQ65552:VSQ65602 WCM65552:WCM65602 WMI65552:WMI65602 WWE65552:WWE65602 W131088:W131138 JS131088:JS131138 TO131088:TO131138 ADK131088:ADK131138 ANG131088:ANG131138 AXC131088:AXC131138 BGY131088:BGY131138 BQU131088:BQU131138 CAQ131088:CAQ131138 CKM131088:CKM131138 CUI131088:CUI131138 DEE131088:DEE131138 DOA131088:DOA131138 DXW131088:DXW131138 EHS131088:EHS131138 ERO131088:ERO131138 FBK131088:FBK131138 FLG131088:FLG131138 FVC131088:FVC131138 GEY131088:GEY131138 GOU131088:GOU131138 GYQ131088:GYQ131138 HIM131088:HIM131138 HSI131088:HSI131138 ICE131088:ICE131138 IMA131088:IMA131138 IVW131088:IVW131138 JFS131088:JFS131138 JPO131088:JPO131138 JZK131088:JZK131138 KJG131088:KJG131138 KTC131088:KTC131138 LCY131088:LCY131138 LMU131088:LMU131138 LWQ131088:LWQ131138 MGM131088:MGM131138 MQI131088:MQI131138 NAE131088:NAE131138 NKA131088:NKA131138 NTW131088:NTW131138 ODS131088:ODS131138 ONO131088:ONO131138 OXK131088:OXK131138 PHG131088:PHG131138 PRC131088:PRC131138 QAY131088:QAY131138 QKU131088:QKU131138 QUQ131088:QUQ131138 REM131088:REM131138 ROI131088:ROI131138 RYE131088:RYE131138 SIA131088:SIA131138 SRW131088:SRW131138 TBS131088:TBS131138 TLO131088:TLO131138 TVK131088:TVK131138 UFG131088:UFG131138 UPC131088:UPC131138 UYY131088:UYY131138 VIU131088:VIU131138 VSQ131088:VSQ131138 WCM131088:WCM131138 WMI131088:WMI131138 WWE131088:WWE131138 W196624:W196674 JS196624:JS196674 TO196624:TO196674 ADK196624:ADK196674 ANG196624:ANG196674 AXC196624:AXC196674 BGY196624:BGY196674 BQU196624:BQU196674 CAQ196624:CAQ196674 CKM196624:CKM196674 CUI196624:CUI196674 DEE196624:DEE196674 DOA196624:DOA196674 DXW196624:DXW196674 EHS196624:EHS196674 ERO196624:ERO196674 FBK196624:FBK196674 FLG196624:FLG196674 FVC196624:FVC196674 GEY196624:GEY196674 GOU196624:GOU196674 GYQ196624:GYQ196674 HIM196624:HIM196674 HSI196624:HSI196674 ICE196624:ICE196674 IMA196624:IMA196674 IVW196624:IVW196674 JFS196624:JFS196674 JPO196624:JPO196674 JZK196624:JZK196674 KJG196624:KJG196674 KTC196624:KTC196674 LCY196624:LCY196674 LMU196624:LMU196674 LWQ196624:LWQ196674 MGM196624:MGM196674 MQI196624:MQI196674 NAE196624:NAE196674 NKA196624:NKA196674 NTW196624:NTW196674 ODS196624:ODS196674 ONO196624:ONO196674 OXK196624:OXK196674 PHG196624:PHG196674 PRC196624:PRC196674 QAY196624:QAY196674 QKU196624:QKU196674 QUQ196624:QUQ196674 REM196624:REM196674 ROI196624:ROI196674 RYE196624:RYE196674 SIA196624:SIA196674 SRW196624:SRW196674 TBS196624:TBS196674 TLO196624:TLO196674 TVK196624:TVK196674 UFG196624:UFG196674 UPC196624:UPC196674 UYY196624:UYY196674 VIU196624:VIU196674 VSQ196624:VSQ196674 WCM196624:WCM196674 WMI196624:WMI196674 WWE196624:WWE196674 W262160:W262210 JS262160:JS262210 TO262160:TO262210 ADK262160:ADK262210 ANG262160:ANG262210 AXC262160:AXC262210 BGY262160:BGY262210 BQU262160:BQU262210 CAQ262160:CAQ262210 CKM262160:CKM262210 CUI262160:CUI262210 DEE262160:DEE262210 DOA262160:DOA262210 DXW262160:DXW262210 EHS262160:EHS262210 ERO262160:ERO262210 FBK262160:FBK262210 FLG262160:FLG262210 FVC262160:FVC262210 GEY262160:GEY262210 GOU262160:GOU262210 GYQ262160:GYQ262210 HIM262160:HIM262210 HSI262160:HSI262210 ICE262160:ICE262210 IMA262160:IMA262210 IVW262160:IVW262210 JFS262160:JFS262210 JPO262160:JPO262210 JZK262160:JZK262210 KJG262160:KJG262210 KTC262160:KTC262210 LCY262160:LCY262210 LMU262160:LMU262210 LWQ262160:LWQ262210 MGM262160:MGM262210 MQI262160:MQI262210 NAE262160:NAE262210 NKA262160:NKA262210 NTW262160:NTW262210 ODS262160:ODS262210 ONO262160:ONO262210 OXK262160:OXK262210 PHG262160:PHG262210 PRC262160:PRC262210 QAY262160:QAY262210 QKU262160:QKU262210 QUQ262160:QUQ262210 REM262160:REM262210 ROI262160:ROI262210 RYE262160:RYE262210 SIA262160:SIA262210 SRW262160:SRW262210 TBS262160:TBS262210 TLO262160:TLO262210 TVK262160:TVK262210 UFG262160:UFG262210 UPC262160:UPC262210 UYY262160:UYY262210 VIU262160:VIU262210 VSQ262160:VSQ262210 WCM262160:WCM262210 WMI262160:WMI262210 WWE262160:WWE262210 W327696:W327746 JS327696:JS327746 TO327696:TO327746 ADK327696:ADK327746 ANG327696:ANG327746 AXC327696:AXC327746 BGY327696:BGY327746 BQU327696:BQU327746 CAQ327696:CAQ327746 CKM327696:CKM327746 CUI327696:CUI327746 DEE327696:DEE327746 DOA327696:DOA327746 DXW327696:DXW327746 EHS327696:EHS327746 ERO327696:ERO327746 FBK327696:FBK327746 FLG327696:FLG327746 FVC327696:FVC327746 GEY327696:GEY327746 GOU327696:GOU327746 GYQ327696:GYQ327746 HIM327696:HIM327746 HSI327696:HSI327746 ICE327696:ICE327746 IMA327696:IMA327746 IVW327696:IVW327746 JFS327696:JFS327746 JPO327696:JPO327746 JZK327696:JZK327746 KJG327696:KJG327746 KTC327696:KTC327746 LCY327696:LCY327746 LMU327696:LMU327746 LWQ327696:LWQ327746 MGM327696:MGM327746 MQI327696:MQI327746 NAE327696:NAE327746 NKA327696:NKA327746 NTW327696:NTW327746 ODS327696:ODS327746 ONO327696:ONO327746 OXK327696:OXK327746 PHG327696:PHG327746 PRC327696:PRC327746 QAY327696:QAY327746 QKU327696:QKU327746 QUQ327696:QUQ327746 REM327696:REM327746 ROI327696:ROI327746 RYE327696:RYE327746 SIA327696:SIA327746 SRW327696:SRW327746 TBS327696:TBS327746 TLO327696:TLO327746 TVK327696:TVK327746 UFG327696:UFG327746 UPC327696:UPC327746 UYY327696:UYY327746 VIU327696:VIU327746 VSQ327696:VSQ327746 WCM327696:WCM327746 WMI327696:WMI327746 WWE327696:WWE327746 W393232:W393282 JS393232:JS393282 TO393232:TO393282 ADK393232:ADK393282 ANG393232:ANG393282 AXC393232:AXC393282 BGY393232:BGY393282 BQU393232:BQU393282 CAQ393232:CAQ393282 CKM393232:CKM393282 CUI393232:CUI393282 DEE393232:DEE393282 DOA393232:DOA393282 DXW393232:DXW393282 EHS393232:EHS393282 ERO393232:ERO393282 FBK393232:FBK393282 FLG393232:FLG393282 FVC393232:FVC393282 GEY393232:GEY393282 GOU393232:GOU393282 GYQ393232:GYQ393282 HIM393232:HIM393282 HSI393232:HSI393282 ICE393232:ICE393282 IMA393232:IMA393282 IVW393232:IVW393282 JFS393232:JFS393282 JPO393232:JPO393282 JZK393232:JZK393282 KJG393232:KJG393282 KTC393232:KTC393282 LCY393232:LCY393282 LMU393232:LMU393282 LWQ393232:LWQ393282 MGM393232:MGM393282 MQI393232:MQI393282 NAE393232:NAE393282 NKA393232:NKA393282 NTW393232:NTW393282 ODS393232:ODS393282 ONO393232:ONO393282 OXK393232:OXK393282 PHG393232:PHG393282 PRC393232:PRC393282 QAY393232:QAY393282 QKU393232:QKU393282 QUQ393232:QUQ393282 REM393232:REM393282 ROI393232:ROI393282 RYE393232:RYE393282 SIA393232:SIA393282 SRW393232:SRW393282 TBS393232:TBS393282 TLO393232:TLO393282 TVK393232:TVK393282 UFG393232:UFG393282 UPC393232:UPC393282 UYY393232:UYY393282 VIU393232:VIU393282 VSQ393232:VSQ393282 WCM393232:WCM393282 WMI393232:WMI393282 WWE393232:WWE393282 W458768:W458818 JS458768:JS458818 TO458768:TO458818 ADK458768:ADK458818 ANG458768:ANG458818 AXC458768:AXC458818 BGY458768:BGY458818 BQU458768:BQU458818 CAQ458768:CAQ458818 CKM458768:CKM458818 CUI458768:CUI458818 DEE458768:DEE458818 DOA458768:DOA458818 DXW458768:DXW458818 EHS458768:EHS458818 ERO458768:ERO458818 FBK458768:FBK458818 FLG458768:FLG458818 FVC458768:FVC458818 GEY458768:GEY458818 GOU458768:GOU458818 GYQ458768:GYQ458818 HIM458768:HIM458818 HSI458768:HSI458818 ICE458768:ICE458818 IMA458768:IMA458818 IVW458768:IVW458818 JFS458768:JFS458818 JPO458768:JPO458818 JZK458768:JZK458818 KJG458768:KJG458818 KTC458768:KTC458818 LCY458768:LCY458818 LMU458768:LMU458818 LWQ458768:LWQ458818 MGM458768:MGM458818 MQI458768:MQI458818 NAE458768:NAE458818 NKA458768:NKA458818 NTW458768:NTW458818 ODS458768:ODS458818 ONO458768:ONO458818 OXK458768:OXK458818 PHG458768:PHG458818 PRC458768:PRC458818 QAY458768:QAY458818 QKU458768:QKU458818 QUQ458768:QUQ458818 REM458768:REM458818 ROI458768:ROI458818 RYE458768:RYE458818 SIA458768:SIA458818 SRW458768:SRW458818 TBS458768:TBS458818 TLO458768:TLO458818 TVK458768:TVK458818 UFG458768:UFG458818 UPC458768:UPC458818 UYY458768:UYY458818 VIU458768:VIU458818 VSQ458768:VSQ458818 WCM458768:WCM458818 WMI458768:WMI458818 WWE458768:WWE458818 W524304:W524354 JS524304:JS524354 TO524304:TO524354 ADK524304:ADK524354 ANG524304:ANG524354 AXC524304:AXC524354 BGY524304:BGY524354 BQU524304:BQU524354 CAQ524304:CAQ524354 CKM524304:CKM524354 CUI524304:CUI524354 DEE524304:DEE524354 DOA524304:DOA524354 DXW524304:DXW524354 EHS524304:EHS524354 ERO524304:ERO524354 FBK524304:FBK524354 FLG524304:FLG524354 FVC524304:FVC524354 GEY524304:GEY524354 GOU524304:GOU524354 GYQ524304:GYQ524354 HIM524304:HIM524354 HSI524304:HSI524354 ICE524304:ICE524354 IMA524304:IMA524354 IVW524304:IVW524354 JFS524304:JFS524354 JPO524304:JPO524354 JZK524304:JZK524354 KJG524304:KJG524354 KTC524304:KTC524354 LCY524304:LCY524354 LMU524304:LMU524354 LWQ524304:LWQ524354 MGM524304:MGM524354 MQI524304:MQI524354 NAE524304:NAE524354 NKA524304:NKA524354 NTW524304:NTW524354 ODS524304:ODS524354 ONO524304:ONO524354 OXK524304:OXK524354 PHG524304:PHG524354 PRC524304:PRC524354 QAY524304:QAY524354 QKU524304:QKU524354 QUQ524304:QUQ524354 REM524304:REM524354 ROI524304:ROI524354 RYE524304:RYE524354 SIA524304:SIA524354 SRW524304:SRW524354 TBS524304:TBS524354 TLO524304:TLO524354 TVK524304:TVK524354 UFG524304:UFG524354 UPC524304:UPC524354 UYY524304:UYY524354 VIU524304:VIU524354 VSQ524304:VSQ524354 WCM524304:WCM524354 WMI524304:WMI524354 WWE524304:WWE524354 W589840:W589890 JS589840:JS589890 TO589840:TO589890 ADK589840:ADK589890 ANG589840:ANG589890 AXC589840:AXC589890 BGY589840:BGY589890 BQU589840:BQU589890 CAQ589840:CAQ589890 CKM589840:CKM589890 CUI589840:CUI589890 DEE589840:DEE589890 DOA589840:DOA589890 DXW589840:DXW589890 EHS589840:EHS589890 ERO589840:ERO589890 FBK589840:FBK589890 FLG589840:FLG589890 FVC589840:FVC589890 GEY589840:GEY589890 GOU589840:GOU589890 GYQ589840:GYQ589890 HIM589840:HIM589890 HSI589840:HSI589890 ICE589840:ICE589890 IMA589840:IMA589890 IVW589840:IVW589890 JFS589840:JFS589890 JPO589840:JPO589890 JZK589840:JZK589890 KJG589840:KJG589890 KTC589840:KTC589890 LCY589840:LCY589890 LMU589840:LMU589890 LWQ589840:LWQ589890 MGM589840:MGM589890 MQI589840:MQI589890 NAE589840:NAE589890 NKA589840:NKA589890 NTW589840:NTW589890 ODS589840:ODS589890 ONO589840:ONO589890 OXK589840:OXK589890 PHG589840:PHG589890 PRC589840:PRC589890 QAY589840:QAY589890 QKU589840:QKU589890 QUQ589840:QUQ589890 REM589840:REM589890 ROI589840:ROI589890 RYE589840:RYE589890 SIA589840:SIA589890 SRW589840:SRW589890 TBS589840:TBS589890 TLO589840:TLO589890 TVK589840:TVK589890 UFG589840:UFG589890 UPC589840:UPC589890 UYY589840:UYY589890 VIU589840:VIU589890 VSQ589840:VSQ589890 WCM589840:WCM589890 WMI589840:WMI589890 WWE589840:WWE589890 W655376:W655426 JS655376:JS655426 TO655376:TO655426 ADK655376:ADK655426 ANG655376:ANG655426 AXC655376:AXC655426 BGY655376:BGY655426 BQU655376:BQU655426 CAQ655376:CAQ655426 CKM655376:CKM655426 CUI655376:CUI655426 DEE655376:DEE655426 DOA655376:DOA655426 DXW655376:DXW655426 EHS655376:EHS655426 ERO655376:ERO655426 FBK655376:FBK655426 FLG655376:FLG655426 FVC655376:FVC655426 GEY655376:GEY655426 GOU655376:GOU655426 GYQ655376:GYQ655426 HIM655376:HIM655426 HSI655376:HSI655426 ICE655376:ICE655426 IMA655376:IMA655426 IVW655376:IVW655426 JFS655376:JFS655426 JPO655376:JPO655426 JZK655376:JZK655426 KJG655376:KJG655426 KTC655376:KTC655426 LCY655376:LCY655426 LMU655376:LMU655426 LWQ655376:LWQ655426 MGM655376:MGM655426 MQI655376:MQI655426 NAE655376:NAE655426 NKA655376:NKA655426 NTW655376:NTW655426 ODS655376:ODS655426 ONO655376:ONO655426 OXK655376:OXK655426 PHG655376:PHG655426 PRC655376:PRC655426 QAY655376:QAY655426 QKU655376:QKU655426 QUQ655376:QUQ655426 REM655376:REM655426 ROI655376:ROI655426 RYE655376:RYE655426 SIA655376:SIA655426 SRW655376:SRW655426 TBS655376:TBS655426 TLO655376:TLO655426 TVK655376:TVK655426 UFG655376:UFG655426 UPC655376:UPC655426 UYY655376:UYY655426 VIU655376:VIU655426 VSQ655376:VSQ655426 WCM655376:WCM655426 WMI655376:WMI655426 WWE655376:WWE655426 W720912:W720962 JS720912:JS720962 TO720912:TO720962 ADK720912:ADK720962 ANG720912:ANG720962 AXC720912:AXC720962 BGY720912:BGY720962 BQU720912:BQU720962 CAQ720912:CAQ720962 CKM720912:CKM720962 CUI720912:CUI720962 DEE720912:DEE720962 DOA720912:DOA720962 DXW720912:DXW720962 EHS720912:EHS720962 ERO720912:ERO720962 FBK720912:FBK720962 FLG720912:FLG720962 FVC720912:FVC720962 GEY720912:GEY720962 GOU720912:GOU720962 GYQ720912:GYQ720962 HIM720912:HIM720962 HSI720912:HSI720962 ICE720912:ICE720962 IMA720912:IMA720962 IVW720912:IVW720962 JFS720912:JFS720962 JPO720912:JPO720962 JZK720912:JZK720962 KJG720912:KJG720962 KTC720912:KTC720962 LCY720912:LCY720962 LMU720912:LMU720962 LWQ720912:LWQ720962 MGM720912:MGM720962 MQI720912:MQI720962 NAE720912:NAE720962 NKA720912:NKA720962 NTW720912:NTW720962 ODS720912:ODS720962 ONO720912:ONO720962 OXK720912:OXK720962 PHG720912:PHG720962 PRC720912:PRC720962 QAY720912:QAY720962 QKU720912:QKU720962 QUQ720912:QUQ720962 REM720912:REM720962 ROI720912:ROI720962 RYE720912:RYE720962 SIA720912:SIA720962 SRW720912:SRW720962 TBS720912:TBS720962 TLO720912:TLO720962 TVK720912:TVK720962 UFG720912:UFG720962 UPC720912:UPC720962 UYY720912:UYY720962 VIU720912:VIU720962 VSQ720912:VSQ720962 WCM720912:WCM720962 WMI720912:WMI720962 WWE720912:WWE720962 W786448:W786498 JS786448:JS786498 TO786448:TO786498 ADK786448:ADK786498 ANG786448:ANG786498 AXC786448:AXC786498 BGY786448:BGY786498 BQU786448:BQU786498 CAQ786448:CAQ786498 CKM786448:CKM786498 CUI786448:CUI786498 DEE786448:DEE786498 DOA786448:DOA786498 DXW786448:DXW786498 EHS786448:EHS786498 ERO786448:ERO786498 FBK786448:FBK786498 FLG786448:FLG786498 FVC786448:FVC786498 GEY786448:GEY786498 GOU786448:GOU786498 GYQ786448:GYQ786498 HIM786448:HIM786498 HSI786448:HSI786498 ICE786448:ICE786498 IMA786448:IMA786498 IVW786448:IVW786498 JFS786448:JFS786498 JPO786448:JPO786498 JZK786448:JZK786498 KJG786448:KJG786498 KTC786448:KTC786498 LCY786448:LCY786498 LMU786448:LMU786498 LWQ786448:LWQ786498 MGM786448:MGM786498 MQI786448:MQI786498 NAE786448:NAE786498 NKA786448:NKA786498 NTW786448:NTW786498 ODS786448:ODS786498 ONO786448:ONO786498 OXK786448:OXK786498 PHG786448:PHG786498 PRC786448:PRC786498 QAY786448:QAY786498 QKU786448:QKU786498 QUQ786448:QUQ786498 REM786448:REM786498 ROI786448:ROI786498 RYE786448:RYE786498 SIA786448:SIA786498 SRW786448:SRW786498 TBS786448:TBS786498 TLO786448:TLO786498 TVK786448:TVK786498 UFG786448:UFG786498 UPC786448:UPC786498 UYY786448:UYY786498 VIU786448:VIU786498 VSQ786448:VSQ786498 WCM786448:WCM786498 WMI786448:WMI786498 WWE786448:WWE786498 W851984:W852034 JS851984:JS852034 TO851984:TO852034 ADK851984:ADK852034 ANG851984:ANG852034 AXC851984:AXC852034 BGY851984:BGY852034 BQU851984:BQU852034 CAQ851984:CAQ852034 CKM851984:CKM852034 CUI851984:CUI852034 DEE851984:DEE852034 DOA851984:DOA852034 DXW851984:DXW852034 EHS851984:EHS852034 ERO851984:ERO852034 FBK851984:FBK852034 FLG851984:FLG852034 FVC851984:FVC852034 GEY851984:GEY852034 GOU851984:GOU852034 GYQ851984:GYQ852034 HIM851984:HIM852034 HSI851984:HSI852034 ICE851984:ICE852034 IMA851984:IMA852034 IVW851984:IVW852034 JFS851984:JFS852034 JPO851984:JPO852034 JZK851984:JZK852034 KJG851984:KJG852034 KTC851984:KTC852034 LCY851984:LCY852034 LMU851984:LMU852034 LWQ851984:LWQ852034 MGM851984:MGM852034 MQI851984:MQI852034 NAE851984:NAE852034 NKA851984:NKA852034 NTW851984:NTW852034 ODS851984:ODS852034 ONO851984:ONO852034 OXK851984:OXK852034 PHG851984:PHG852034 PRC851984:PRC852034 QAY851984:QAY852034 QKU851984:QKU852034 QUQ851984:QUQ852034 REM851984:REM852034 ROI851984:ROI852034 RYE851984:RYE852034 SIA851984:SIA852034 SRW851984:SRW852034 TBS851984:TBS852034 TLO851984:TLO852034 TVK851984:TVK852034 UFG851984:UFG852034 UPC851984:UPC852034 UYY851984:UYY852034 VIU851984:VIU852034 VSQ851984:VSQ852034 WCM851984:WCM852034 WMI851984:WMI852034 WWE851984:WWE852034 W917520:W917570 JS917520:JS917570 TO917520:TO917570 ADK917520:ADK917570 ANG917520:ANG917570 AXC917520:AXC917570 BGY917520:BGY917570 BQU917520:BQU917570 CAQ917520:CAQ917570 CKM917520:CKM917570 CUI917520:CUI917570 DEE917520:DEE917570 DOA917520:DOA917570 DXW917520:DXW917570 EHS917520:EHS917570 ERO917520:ERO917570 FBK917520:FBK917570 FLG917520:FLG917570 FVC917520:FVC917570 GEY917520:GEY917570 GOU917520:GOU917570 GYQ917520:GYQ917570 HIM917520:HIM917570 HSI917520:HSI917570 ICE917520:ICE917570 IMA917520:IMA917570 IVW917520:IVW917570 JFS917520:JFS917570 JPO917520:JPO917570 JZK917520:JZK917570 KJG917520:KJG917570 KTC917520:KTC917570 LCY917520:LCY917570 LMU917520:LMU917570 LWQ917520:LWQ917570 MGM917520:MGM917570 MQI917520:MQI917570 NAE917520:NAE917570 NKA917520:NKA917570 NTW917520:NTW917570 ODS917520:ODS917570 ONO917520:ONO917570 OXK917520:OXK917570 PHG917520:PHG917570 PRC917520:PRC917570 QAY917520:QAY917570 QKU917520:QKU917570 QUQ917520:QUQ917570 REM917520:REM917570 ROI917520:ROI917570 RYE917520:RYE917570 SIA917520:SIA917570 SRW917520:SRW917570 TBS917520:TBS917570 TLO917520:TLO917570 TVK917520:TVK917570 UFG917520:UFG917570 UPC917520:UPC917570 UYY917520:UYY917570 VIU917520:VIU917570 VSQ917520:VSQ917570 WCM917520:WCM917570 WMI917520:WMI917570 WWE917520:WWE917570 W983056:W983106 JS983056:JS983106 TO983056:TO983106 ADK983056:ADK983106 ANG983056:ANG983106 AXC983056:AXC983106 BGY983056:BGY983106 BQU983056:BQU983106 CAQ983056:CAQ983106 CKM983056:CKM983106 CUI983056:CUI983106 DEE983056:DEE983106 DOA983056:DOA983106 DXW983056:DXW983106 EHS983056:EHS983106 ERO983056:ERO983106 FBK983056:FBK983106 FLG983056:FLG983106 FVC983056:FVC983106 GEY983056:GEY983106 GOU983056:GOU983106 GYQ983056:GYQ983106 HIM983056:HIM983106 HSI983056:HSI983106 ICE983056:ICE983106 IMA983056:IMA983106 IVW983056:IVW983106 JFS983056:JFS983106 JPO983056:JPO983106 JZK983056:JZK983106 KJG983056:KJG983106 KTC983056:KTC983106 LCY983056:LCY983106 LMU983056:LMU983106 LWQ983056:LWQ983106 MGM983056:MGM983106 MQI983056:MQI983106 NAE983056:NAE983106 NKA983056:NKA983106 NTW983056:NTW983106 ODS983056:ODS983106 ONO983056:ONO983106 OXK983056:OXK983106 PHG983056:PHG983106 PRC983056:PRC983106 QAY983056:QAY983106 QKU983056:QKU983106 QUQ983056:QUQ983106 REM983056:REM983106 ROI983056:ROI983106 RYE983056:RYE983106 SIA983056:SIA983106 SRW983056:SRW983106 TBS983056:TBS983106 TLO983056:TLO983106 TVK983056:TVK983106 UFG983056:UFG983106 UPC983056:UPC983106 UYY983056:UYY983106 VIU983056:VIU983106 VSQ983056:VSQ983106 WCM983056:WCM983106 WMI983056:WMI983106 WWE983056:WWE983106"/>
    <dataValidation allowBlank="1" showInputMessage="1" showErrorMessage="1" prompt="A entrada de quantidades é feita na coluna AJ se acompanhamento por BM, ou na aba &quot;Memória de Cálculo/PLQ&quot; se acompanhamento por PLE." sqref="T14 JP14 TL14 ADH14 AND14 AWZ14 BGV14 BQR14 CAN14 CKJ14 CUF14 DEB14 DNX14 DXT14 EHP14 ERL14 FBH14 FLD14 FUZ14 GEV14 GOR14 GYN14 HIJ14 HSF14 ICB14 ILX14 IVT14 JFP14 JPL14 JZH14 KJD14 KSZ14 LCV14 LMR14 LWN14 MGJ14 MQF14 NAB14 NJX14 NTT14 ODP14 ONL14 OXH14 PHD14 PQZ14 QAV14 QKR14 QUN14 REJ14 ROF14 RYB14 SHX14 SRT14 TBP14 TLL14 TVH14 UFD14 UOZ14 UYV14 VIR14 VSN14 WCJ14 WMF14 WWB14 T65550 JP65550 TL65550 ADH65550 AND65550 AWZ65550 BGV65550 BQR65550 CAN65550 CKJ65550 CUF65550 DEB65550 DNX65550 DXT65550 EHP65550 ERL65550 FBH65550 FLD65550 FUZ65550 GEV65550 GOR65550 GYN65550 HIJ65550 HSF65550 ICB65550 ILX65550 IVT65550 JFP65550 JPL65550 JZH65550 KJD65550 KSZ65550 LCV65550 LMR65550 LWN65550 MGJ65550 MQF65550 NAB65550 NJX65550 NTT65550 ODP65550 ONL65550 OXH65550 PHD65550 PQZ65550 QAV65550 QKR65550 QUN65550 REJ65550 ROF65550 RYB65550 SHX65550 SRT65550 TBP65550 TLL65550 TVH65550 UFD65550 UOZ65550 UYV65550 VIR65550 VSN65550 WCJ65550 WMF65550 WWB65550 T131086 JP131086 TL131086 ADH131086 AND131086 AWZ131086 BGV131086 BQR131086 CAN131086 CKJ131086 CUF131086 DEB131086 DNX131086 DXT131086 EHP131086 ERL131086 FBH131086 FLD131086 FUZ131086 GEV131086 GOR131086 GYN131086 HIJ131086 HSF131086 ICB131086 ILX131086 IVT131086 JFP131086 JPL131086 JZH131086 KJD131086 KSZ131086 LCV131086 LMR131086 LWN131086 MGJ131086 MQF131086 NAB131086 NJX131086 NTT131086 ODP131086 ONL131086 OXH131086 PHD131086 PQZ131086 QAV131086 QKR131086 QUN131086 REJ131086 ROF131086 RYB131086 SHX131086 SRT131086 TBP131086 TLL131086 TVH131086 UFD131086 UOZ131086 UYV131086 VIR131086 VSN131086 WCJ131086 WMF131086 WWB131086 T196622 JP196622 TL196622 ADH196622 AND196622 AWZ196622 BGV196622 BQR196622 CAN196622 CKJ196622 CUF196622 DEB196622 DNX196622 DXT196622 EHP196622 ERL196622 FBH196622 FLD196622 FUZ196622 GEV196622 GOR196622 GYN196622 HIJ196622 HSF196622 ICB196622 ILX196622 IVT196622 JFP196622 JPL196622 JZH196622 KJD196622 KSZ196622 LCV196622 LMR196622 LWN196622 MGJ196622 MQF196622 NAB196622 NJX196622 NTT196622 ODP196622 ONL196622 OXH196622 PHD196622 PQZ196622 QAV196622 QKR196622 QUN196622 REJ196622 ROF196622 RYB196622 SHX196622 SRT196622 TBP196622 TLL196622 TVH196622 UFD196622 UOZ196622 UYV196622 VIR196622 VSN196622 WCJ196622 WMF196622 WWB196622 T262158 JP262158 TL262158 ADH262158 AND262158 AWZ262158 BGV262158 BQR262158 CAN262158 CKJ262158 CUF262158 DEB262158 DNX262158 DXT262158 EHP262158 ERL262158 FBH262158 FLD262158 FUZ262158 GEV262158 GOR262158 GYN262158 HIJ262158 HSF262158 ICB262158 ILX262158 IVT262158 JFP262158 JPL262158 JZH262158 KJD262158 KSZ262158 LCV262158 LMR262158 LWN262158 MGJ262158 MQF262158 NAB262158 NJX262158 NTT262158 ODP262158 ONL262158 OXH262158 PHD262158 PQZ262158 QAV262158 QKR262158 QUN262158 REJ262158 ROF262158 RYB262158 SHX262158 SRT262158 TBP262158 TLL262158 TVH262158 UFD262158 UOZ262158 UYV262158 VIR262158 VSN262158 WCJ262158 WMF262158 WWB262158 T327694 JP327694 TL327694 ADH327694 AND327694 AWZ327694 BGV327694 BQR327694 CAN327694 CKJ327694 CUF327694 DEB327694 DNX327694 DXT327694 EHP327694 ERL327694 FBH327694 FLD327694 FUZ327694 GEV327694 GOR327694 GYN327694 HIJ327694 HSF327694 ICB327694 ILX327694 IVT327694 JFP327694 JPL327694 JZH327694 KJD327694 KSZ327694 LCV327694 LMR327694 LWN327694 MGJ327694 MQF327694 NAB327694 NJX327694 NTT327694 ODP327694 ONL327694 OXH327694 PHD327694 PQZ327694 QAV327694 QKR327694 QUN327694 REJ327694 ROF327694 RYB327694 SHX327694 SRT327694 TBP327694 TLL327694 TVH327694 UFD327694 UOZ327694 UYV327694 VIR327694 VSN327694 WCJ327694 WMF327694 WWB327694 T393230 JP393230 TL393230 ADH393230 AND393230 AWZ393230 BGV393230 BQR393230 CAN393230 CKJ393230 CUF393230 DEB393230 DNX393230 DXT393230 EHP393230 ERL393230 FBH393230 FLD393230 FUZ393230 GEV393230 GOR393230 GYN393230 HIJ393230 HSF393230 ICB393230 ILX393230 IVT393230 JFP393230 JPL393230 JZH393230 KJD393230 KSZ393230 LCV393230 LMR393230 LWN393230 MGJ393230 MQF393230 NAB393230 NJX393230 NTT393230 ODP393230 ONL393230 OXH393230 PHD393230 PQZ393230 QAV393230 QKR393230 QUN393230 REJ393230 ROF393230 RYB393230 SHX393230 SRT393230 TBP393230 TLL393230 TVH393230 UFD393230 UOZ393230 UYV393230 VIR393230 VSN393230 WCJ393230 WMF393230 WWB393230 T458766 JP458766 TL458766 ADH458766 AND458766 AWZ458766 BGV458766 BQR458766 CAN458766 CKJ458766 CUF458766 DEB458766 DNX458766 DXT458766 EHP458766 ERL458766 FBH458766 FLD458766 FUZ458766 GEV458766 GOR458766 GYN458766 HIJ458766 HSF458766 ICB458766 ILX458766 IVT458766 JFP458766 JPL458766 JZH458766 KJD458766 KSZ458766 LCV458766 LMR458766 LWN458766 MGJ458766 MQF458766 NAB458766 NJX458766 NTT458766 ODP458766 ONL458766 OXH458766 PHD458766 PQZ458766 QAV458766 QKR458766 QUN458766 REJ458766 ROF458766 RYB458766 SHX458766 SRT458766 TBP458766 TLL458766 TVH458766 UFD458766 UOZ458766 UYV458766 VIR458766 VSN458766 WCJ458766 WMF458766 WWB458766 T524302 JP524302 TL524302 ADH524302 AND524302 AWZ524302 BGV524302 BQR524302 CAN524302 CKJ524302 CUF524302 DEB524302 DNX524302 DXT524302 EHP524302 ERL524302 FBH524302 FLD524302 FUZ524302 GEV524302 GOR524302 GYN524302 HIJ524302 HSF524302 ICB524302 ILX524302 IVT524302 JFP524302 JPL524302 JZH524302 KJD524302 KSZ524302 LCV524302 LMR524302 LWN524302 MGJ524302 MQF524302 NAB524302 NJX524302 NTT524302 ODP524302 ONL524302 OXH524302 PHD524302 PQZ524302 QAV524302 QKR524302 QUN524302 REJ524302 ROF524302 RYB524302 SHX524302 SRT524302 TBP524302 TLL524302 TVH524302 UFD524302 UOZ524302 UYV524302 VIR524302 VSN524302 WCJ524302 WMF524302 WWB524302 T589838 JP589838 TL589838 ADH589838 AND589838 AWZ589838 BGV589838 BQR589838 CAN589838 CKJ589838 CUF589838 DEB589838 DNX589838 DXT589838 EHP589838 ERL589838 FBH589838 FLD589838 FUZ589838 GEV589838 GOR589838 GYN589838 HIJ589838 HSF589838 ICB589838 ILX589838 IVT589838 JFP589838 JPL589838 JZH589838 KJD589838 KSZ589838 LCV589838 LMR589838 LWN589838 MGJ589838 MQF589838 NAB589838 NJX589838 NTT589838 ODP589838 ONL589838 OXH589838 PHD589838 PQZ589838 QAV589838 QKR589838 QUN589838 REJ589838 ROF589838 RYB589838 SHX589838 SRT589838 TBP589838 TLL589838 TVH589838 UFD589838 UOZ589838 UYV589838 VIR589838 VSN589838 WCJ589838 WMF589838 WWB589838 T655374 JP655374 TL655374 ADH655374 AND655374 AWZ655374 BGV655374 BQR655374 CAN655374 CKJ655374 CUF655374 DEB655374 DNX655374 DXT655374 EHP655374 ERL655374 FBH655374 FLD655374 FUZ655374 GEV655374 GOR655374 GYN655374 HIJ655374 HSF655374 ICB655374 ILX655374 IVT655374 JFP655374 JPL655374 JZH655374 KJD655374 KSZ655374 LCV655374 LMR655374 LWN655374 MGJ655374 MQF655374 NAB655374 NJX655374 NTT655374 ODP655374 ONL655374 OXH655374 PHD655374 PQZ655374 QAV655374 QKR655374 QUN655374 REJ655374 ROF655374 RYB655374 SHX655374 SRT655374 TBP655374 TLL655374 TVH655374 UFD655374 UOZ655374 UYV655374 VIR655374 VSN655374 WCJ655374 WMF655374 WWB655374 T720910 JP720910 TL720910 ADH720910 AND720910 AWZ720910 BGV720910 BQR720910 CAN720910 CKJ720910 CUF720910 DEB720910 DNX720910 DXT720910 EHP720910 ERL720910 FBH720910 FLD720910 FUZ720910 GEV720910 GOR720910 GYN720910 HIJ720910 HSF720910 ICB720910 ILX720910 IVT720910 JFP720910 JPL720910 JZH720910 KJD720910 KSZ720910 LCV720910 LMR720910 LWN720910 MGJ720910 MQF720910 NAB720910 NJX720910 NTT720910 ODP720910 ONL720910 OXH720910 PHD720910 PQZ720910 QAV720910 QKR720910 QUN720910 REJ720910 ROF720910 RYB720910 SHX720910 SRT720910 TBP720910 TLL720910 TVH720910 UFD720910 UOZ720910 UYV720910 VIR720910 VSN720910 WCJ720910 WMF720910 WWB720910 T786446 JP786446 TL786446 ADH786446 AND786446 AWZ786446 BGV786446 BQR786446 CAN786446 CKJ786446 CUF786446 DEB786446 DNX786446 DXT786446 EHP786446 ERL786446 FBH786446 FLD786446 FUZ786446 GEV786446 GOR786446 GYN786446 HIJ786446 HSF786446 ICB786446 ILX786446 IVT786446 JFP786446 JPL786446 JZH786446 KJD786446 KSZ786446 LCV786446 LMR786446 LWN786446 MGJ786446 MQF786446 NAB786446 NJX786446 NTT786446 ODP786446 ONL786446 OXH786446 PHD786446 PQZ786446 QAV786446 QKR786446 QUN786446 REJ786446 ROF786446 RYB786446 SHX786446 SRT786446 TBP786446 TLL786446 TVH786446 UFD786446 UOZ786446 UYV786446 VIR786446 VSN786446 WCJ786446 WMF786446 WWB786446 T851982 JP851982 TL851982 ADH851982 AND851982 AWZ851982 BGV851982 BQR851982 CAN851982 CKJ851982 CUF851982 DEB851982 DNX851982 DXT851982 EHP851982 ERL851982 FBH851982 FLD851982 FUZ851982 GEV851982 GOR851982 GYN851982 HIJ851982 HSF851982 ICB851982 ILX851982 IVT851982 JFP851982 JPL851982 JZH851982 KJD851982 KSZ851982 LCV851982 LMR851982 LWN851982 MGJ851982 MQF851982 NAB851982 NJX851982 NTT851982 ODP851982 ONL851982 OXH851982 PHD851982 PQZ851982 QAV851982 QKR851982 QUN851982 REJ851982 ROF851982 RYB851982 SHX851982 SRT851982 TBP851982 TLL851982 TVH851982 UFD851982 UOZ851982 UYV851982 VIR851982 VSN851982 WCJ851982 WMF851982 WWB851982 T917518 JP917518 TL917518 ADH917518 AND917518 AWZ917518 BGV917518 BQR917518 CAN917518 CKJ917518 CUF917518 DEB917518 DNX917518 DXT917518 EHP917518 ERL917518 FBH917518 FLD917518 FUZ917518 GEV917518 GOR917518 GYN917518 HIJ917518 HSF917518 ICB917518 ILX917518 IVT917518 JFP917518 JPL917518 JZH917518 KJD917518 KSZ917518 LCV917518 LMR917518 LWN917518 MGJ917518 MQF917518 NAB917518 NJX917518 NTT917518 ODP917518 ONL917518 OXH917518 PHD917518 PQZ917518 QAV917518 QKR917518 QUN917518 REJ917518 ROF917518 RYB917518 SHX917518 SRT917518 TBP917518 TLL917518 TVH917518 UFD917518 UOZ917518 UYV917518 VIR917518 VSN917518 WCJ917518 WMF917518 WWB917518 T983054 JP983054 TL983054 ADH983054 AND983054 AWZ983054 BGV983054 BQR983054 CAN983054 CKJ983054 CUF983054 DEB983054 DNX983054 DXT983054 EHP983054 ERL983054 FBH983054 FLD983054 FUZ983054 GEV983054 GOR983054 GYN983054 HIJ983054 HSF983054 ICB983054 ILX983054 IVT983054 JFP983054 JPL983054 JZH983054 KJD983054 KSZ983054 LCV983054 LMR983054 LWN983054 MGJ983054 MQF983054 NAB983054 NJX983054 NTT983054 ODP983054 ONL983054 OXH983054 PHD983054 PQZ983054 QAV983054 QKR983054 QUN983054 REJ983054 ROF983054 RYB983054 SHX983054 SRT983054 TBP983054 TLL983054 TVH983054 UFD983054 UOZ983054 UYV983054 VIR983054 VSN983054 WCJ983054 WMF983054 WWB983054 T16:T66 JP16:JP66 TL16:TL66 ADH16:ADH66 AND16:AND66 AWZ16:AWZ66 BGV16:BGV66 BQR16:BQR66 CAN16:CAN66 CKJ16:CKJ66 CUF16:CUF66 DEB16:DEB66 DNX16:DNX66 DXT16:DXT66 EHP16:EHP66 ERL16:ERL66 FBH16:FBH66 FLD16:FLD66 FUZ16:FUZ66 GEV16:GEV66 GOR16:GOR66 GYN16:GYN66 HIJ16:HIJ66 HSF16:HSF66 ICB16:ICB66 ILX16:ILX66 IVT16:IVT66 JFP16:JFP66 JPL16:JPL66 JZH16:JZH66 KJD16:KJD66 KSZ16:KSZ66 LCV16:LCV66 LMR16:LMR66 LWN16:LWN66 MGJ16:MGJ66 MQF16:MQF66 NAB16:NAB66 NJX16:NJX66 NTT16:NTT66 ODP16:ODP66 ONL16:ONL66 OXH16:OXH66 PHD16:PHD66 PQZ16:PQZ66 QAV16:QAV66 QKR16:QKR66 QUN16:QUN66 REJ16:REJ66 ROF16:ROF66 RYB16:RYB66 SHX16:SHX66 SRT16:SRT66 TBP16:TBP66 TLL16:TLL66 TVH16:TVH66 UFD16:UFD66 UOZ16:UOZ66 UYV16:UYV66 VIR16:VIR66 VSN16:VSN66 WCJ16:WCJ66 WMF16:WMF66 WWB16:WWB66 T65552:T65602 JP65552:JP65602 TL65552:TL65602 ADH65552:ADH65602 AND65552:AND65602 AWZ65552:AWZ65602 BGV65552:BGV65602 BQR65552:BQR65602 CAN65552:CAN65602 CKJ65552:CKJ65602 CUF65552:CUF65602 DEB65552:DEB65602 DNX65552:DNX65602 DXT65552:DXT65602 EHP65552:EHP65602 ERL65552:ERL65602 FBH65552:FBH65602 FLD65552:FLD65602 FUZ65552:FUZ65602 GEV65552:GEV65602 GOR65552:GOR65602 GYN65552:GYN65602 HIJ65552:HIJ65602 HSF65552:HSF65602 ICB65552:ICB65602 ILX65552:ILX65602 IVT65552:IVT65602 JFP65552:JFP65602 JPL65552:JPL65602 JZH65552:JZH65602 KJD65552:KJD65602 KSZ65552:KSZ65602 LCV65552:LCV65602 LMR65552:LMR65602 LWN65552:LWN65602 MGJ65552:MGJ65602 MQF65552:MQF65602 NAB65552:NAB65602 NJX65552:NJX65602 NTT65552:NTT65602 ODP65552:ODP65602 ONL65552:ONL65602 OXH65552:OXH65602 PHD65552:PHD65602 PQZ65552:PQZ65602 QAV65552:QAV65602 QKR65552:QKR65602 QUN65552:QUN65602 REJ65552:REJ65602 ROF65552:ROF65602 RYB65552:RYB65602 SHX65552:SHX65602 SRT65552:SRT65602 TBP65552:TBP65602 TLL65552:TLL65602 TVH65552:TVH65602 UFD65552:UFD65602 UOZ65552:UOZ65602 UYV65552:UYV65602 VIR65552:VIR65602 VSN65552:VSN65602 WCJ65552:WCJ65602 WMF65552:WMF65602 WWB65552:WWB65602 T131088:T131138 JP131088:JP131138 TL131088:TL131138 ADH131088:ADH131138 AND131088:AND131138 AWZ131088:AWZ131138 BGV131088:BGV131138 BQR131088:BQR131138 CAN131088:CAN131138 CKJ131088:CKJ131138 CUF131088:CUF131138 DEB131088:DEB131138 DNX131088:DNX131138 DXT131088:DXT131138 EHP131088:EHP131138 ERL131088:ERL131138 FBH131088:FBH131138 FLD131088:FLD131138 FUZ131088:FUZ131138 GEV131088:GEV131138 GOR131088:GOR131138 GYN131088:GYN131138 HIJ131088:HIJ131138 HSF131088:HSF131138 ICB131088:ICB131138 ILX131088:ILX131138 IVT131088:IVT131138 JFP131088:JFP131138 JPL131088:JPL131138 JZH131088:JZH131138 KJD131088:KJD131138 KSZ131088:KSZ131138 LCV131088:LCV131138 LMR131088:LMR131138 LWN131088:LWN131138 MGJ131088:MGJ131138 MQF131088:MQF131138 NAB131088:NAB131138 NJX131088:NJX131138 NTT131088:NTT131138 ODP131088:ODP131138 ONL131088:ONL131138 OXH131088:OXH131138 PHD131088:PHD131138 PQZ131088:PQZ131138 QAV131088:QAV131138 QKR131088:QKR131138 QUN131088:QUN131138 REJ131088:REJ131138 ROF131088:ROF131138 RYB131088:RYB131138 SHX131088:SHX131138 SRT131088:SRT131138 TBP131088:TBP131138 TLL131088:TLL131138 TVH131088:TVH131138 UFD131088:UFD131138 UOZ131088:UOZ131138 UYV131088:UYV131138 VIR131088:VIR131138 VSN131088:VSN131138 WCJ131088:WCJ131138 WMF131088:WMF131138 WWB131088:WWB131138 T196624:T196674 JP196624:JP196674 TL196624:TL196674 ADH196624:ADH196674 AND196624:AND196674 AWZ196624:AWZ196674 BGV196624:BGV196674 BQR196624:BQR196674 CAN196624:CAN196674 CKJ196624:CKJ196674 CUF196624:CUF196674 DEB196624:DEB196674 DNX196624:DNX196674 DXT196624:DXT196674 EHP196624:EHP196674 ERL196624:ERL196674 FBH196624:FBH196674 FLD196624:FLD196674 FUZ196624:FUZ196674 GEV196624:GEV196674 GOR196624:GOR196674 GYN196624:GYN196674 HIJ196624:HIJ196674 HSF196624:HSF196674 ICB196624:ICB196674 ILX196624:ILX196674 IVT196624:IVT196674 JFP196624:JFP196674 JPL196624:JPL196674 JZH196624:JZH196674 KJD196624:KJD196674 KSZ196624:KSZ196674 LCV196624:LCV196674 LMR196624:LMR196674 LWN196624:LWN196674 MGJ196624:MGJ196674 MQF196624:MQF196674 NAB196624:NAB196674 NJX196624:NJX196674 NTT196624:NTT196674 ODP196624:ODP196674 ONL196624:ONL196674 OXH196624:OXH196674 PHD196624:PHD196674 PQZ196624:PQZ196674 QAV196624:QAV196674 QKR196624:QKR196674 QUN196624:QUN196674 REJ196624:REJ196674 ROF196624:ROF196674 RYB196624:RYB196674 SHX196624:SHX196674 SRT196624:SRT196674 TBP196624:TBP196674 TLL196624:TLL196674 TVH196624:TVH196674 UFD196624:UFD196674 UOZ196624:UOZ196674 UYV196624:UYV196674 VIR196624:VIR196674 VSN196624:VSN196674 WCJ196624:WCJ196674 WMF196624:WMF196674 WWB196624:WWB196674 T262160:T262210 JP262160:JP262210 TL262160:TL262210 ADH262160:ADH262210 AND262160:AND262210 AWZ262160:AWZ262210 BGV262160:BGV262210 BQR262160:BQR262210 CAN262160:CAN262210 CKJ262160:CKJ262210 CUF262160:CUF262210 DEB262160:DEB262210 DNX262160:DNX262210 DXT262160:DXT262210 EHP262160:EHP262210 ERL262160:ERL262210 FBH262160:FBH262210 FLD262160:FLD262210 FUZ262160:FUZ262210 GEV262160:GEV262210 GOR262160:GOR262210 GYN262160:GYN262210 HIJ262160:HIJ262210 HSF262160:HSF262210 ICB262160:ICB262210 ILX262160:ILX262210 IVT262160:IVT262210 JFP262160:JFP262210 JPL262160:JPL262210 JZH262160:JZH262210 KJD262160:KJD262210 KSZ262160:KSZ262210 LCV262160:LCV262210 LMR262160:LMR262210 LWN262160:LWN262210 MGJ262160:MGJ262210 MQF262160:MQF262210 NAB262160:NAB262210 NJX262160:NJX262210 NTT262160:NTT262210 ODP262160:ODP262210 ONL262160:ONL262210 OXH262160:OXH262210 PHD262160:PHD262210 PQZ262160:PQZ262210 QAV262160:QAV262210 QKR262160:QKR262210 QUN262160:QUN262210 REJ262160:REJ262210 ROF262160:ROF262210 RYB262160:RYB262210 SHX262160:SHX262210 SRT262160:SRT262210 TBP262160:TBP262210 TLL262160:TLL262210 TVH262160:TVH262210 UFD262160:UFD262210 UOZ262160:UOZ262210 UYV262160:UYV262210 VIR262160:VIR262210 VSN262160:VSN262210 WCJ262160:WCJ262210 WMF262160:WMF262210 WWB262160:WWB262210 T327696:T327746 JP327696:JP327746 TL327696:TL327746 ADH327696:ADH327746 AND327696:AND327746 AWZ327696:AWZ327746 BGV327696:BGV327746 BQR327696:BQR327746 CAN327696:CAN327746 CKJ327696:CKJ327746 CUF327696:CUF327746 DEB327696:DEB327746 DNX327696:DNX327746 DXT327696:DXT327746 EHP327696:EHP327746 ERL327696:ERL327746 FBH327696:FBH327746 FLD327696:FLD327746 FUZ327696:FUZ327746 GEV327696:GEV327746 GOR327696:GOR327746 GYN327696:GYN327746 HIJ327696:HIJ327746 HSF327696:HSF327746 ICB327696:ICB327746 ILX327696:ILX327746 IVT327696:IVT327746 JFP327696:JFP327746 JPL327696:JPL327746 JZH327696:JZH327746 KJD327696:KJD327746 KSZ327696:KSZ327746 LCV327696:LCV327746 LMR327696:LMR327746 LWN327696:LWN327746 MGJ327696:MGJ327746 MQF327696:MQF327746 NAB327696:NAB327746 NJX327696:NJX327746 NTT327696:NTT327746 ODP327696:ODP327746 ONL327696:ONL327746 OXH327696:OXH327746 PHD327696:PHD327746 PQZ327696:PQZ327746 QAV327696:QAV327746 QKR327696:QKR327746 QUN327696:QUN327746 REJ327696:REJ327746 ROF327696:ROF327746 RYB327696:RYB327746 SHX327696:SHX327746 SRT327696:SRT327746 TBP327696:TBP327746 TLL327696:TLL327746 TVH327696:TVH327746 UFD327696:UFD327746 UOZ327696:UOZ327746 UYV327696:UYV327746 VIR327696:VIR327746 VSN327696:VSN327746 WCJ327696:WCJ327746 WMF327696:WMF327746 WWB327696:WWB327746 T393232:T393282 JP393232:JP393282 TL393232:TL393282 ADH393232:ADH393282 AND393232:AND393282 AWZ393232:AWZ393282 BGV393232:BGV393282 BQR393232:BQR393282 CAN393232:CAN393282 CKJ393232:CKJ393282 CUF393232:CUF393282 DEB393232:DEB393282 DNX393232:DNX393282 DXT393232:DXT393282 EHP393232:EHP393282 ERL393232:ERL393282 FBH393232:FBH393282 FLD393232:FLD393282 FUZ393232:FUZ393282 GEV393232:GEV393282 GOR393232:GOR393282 GYN393232:GYN393282 HIJ393232:HIJ393282 HSF393232:HSF393282 ICB393232:ICB393282 ILX393232:ILX393282 IVT393232:IVT393282 JFP393232:JFP393282 JPL393232:JPL393282 JZH393232:JZH393282 KJD393232:KJD393282 KSZ393232:KSZ393282 LCV393232:LCV393282 LMR393232:LMR393282 LWN393232:LWN393282 MGJ393232:MGJ393282 MQF393232:MQF393282 NAB393232:NAB393282 NJX393232:NJX393282 NTT393232:NTT393282 ODP393232:ODP393282 ONL393232:ONL393282 OXH393232:OXH393282 PHD393232:PHD393282 PQZ393232:PQZ393282 QAV393232:QAV393282 QKR393232:QKR393282 QUN393232:QUN393282 REJ393232:REJ393282 ROF393232:ROF393282 RYB393232:RYB393282 SHX393232:SHX393282 SRT393232:SRT393282 TBP393232:TBP393282 TLL393232:TLL393282 TVH393232:TVH393282 UFD393232:UFD393282 UOZ393232:UOZ393282 UYV393232:UYV393282 VIR393232:VIR393282 VSN393232:VSN393282 WCJ393232:WCJ393282 WMF393232:WMF393282 WWB393232:WWB393282 T458768:T458818 JP458768:JP458818 TL458768:TL458818 ADH458768:ADH458818 AND458768:AND458818 AWZ458768:AWZ458818 BGV458768:BGV458818 BQR458768:BQR458818 CAN458768:CAN458818 CKJ458768:CKJ458818 CUF458768:CUF458818 DEB458768:DEB458818 DNX458768:DNX458818 DXT458768:DXT458818 EHP458768:EHP458818 ERL458768:ERL458818 FBH458768:FBH458818 FLD458768:FLD458818 FUZ458768:FUZ458818 GEV458768:GEV458818 GOR458768:GOR458818 GYN458768:GYN458818 HIJ458768:HIJ458818 HSF458768:HSF458818 ICB458768:ICB458818 ILX458768:ILX458818 IVT458768:IVT458818 JFP458768:JFP458818 JPL458768:JPL458818 JZH458768:JZH458818 KJD458768:KJD458818 KSZ458768:KSZ458818 LCV458768:LCV458818 LMR458768:LMR458818 LWN458768:LWN458818 MGJ458768:MGJ458818 MQF458768:MQF458818 NAB458768:NAB458818 NJX458768:NJX458818 NTT458768:NTT458818 ODP458768:ODP458818 ONL458768:ONL458818 OXH458768:OXH458818 PHD458768:PHD458818 PQZ458768:PQZ458818 QAV458768:QAV458818 QKR458768:QKR458818 QUN458768:QUN458818 REJ458768:REJ458818 ROF458768:ROF458818 RYB458768:RYB458818 SHX458768:SHX458818 SRT458768:SRT458818 TBP458768:TBP458818 TLL458768:TLL458818 TVH458768:TVH458818 UFD458768:UFD458818 UOZ458768:UOZ458818 UYV458768:UYV458818 VIR458768:VIR458818 VSN458768:VSN458818 WCJ458768:WCJ458818 WMF458768:WMF458818 WWB458768:WWB458818 T524304:T524354 JP524304:JP524354 TL524304:TL524354 ADH524304:ADH524354 AND524304:AND524354 AWZ524304:AWZ524354 BGV524304:BGV524354 BQR524304:BQR524354 CAN524304:CAN524354 CKJ524304:CKJ524354 CUF524304:CUF524354 DEB524304:DEB524354 DNX524304:DNX524354 DXT524304:DXT524354 EHP524304:EHP524354 ERL524304:ERL524354 FBH524304:FBH524354 FLD524304:FLD524354 FUZ524304:FUZ524354 GEV524304:GEV524354 GOR524304:GOR524354 GYN524304:GYN524354 HIJ524304:HIJ524354 HSF524304:HSF524354 ICB524304:ICB524354 ILX524304:ILX524354 IVT524304:IVT524354 JFP524304:JFP524354 JPL524304:JPL524354 JZH524304:JZH524354 KJD524304:KJD524354 KSZ524304:KSZ524354 LCV524304:LCV524354 LMR524304:LMR524354 LWN524304:LWN524354 MGJ524304:MGJ524354 MQF524304:MQF524354 NAB524304:NAB524354 NJX524304:NJX524354 NTT524304:NTT524354 ODP524304:ODP524354 ONL524304:ONL524354 OXH524304:OXH524354 PHD524304:PHD524354 PQZ524304:PQZ524354 QAV524304:QAV524354 QKR524304:QKR524354 QUN524304:QUN524354 REJ524304:REJ524354 ROF524304:ROF524354 RYB524304:RYB524354 SHX524304:SHX524354 SRT524304:SRT524354 TBP524304:TBP524354 TLL524304:TLL524354 TVH524304:TVH524354 UFD524304:UFD524354 UOZ524304:UOZ524354 UYV524304:UYV524354 VIR524304:VIR524354 VSN524304:VSN524354 WCJ524304:WCJ524354 WMF524304:WMF524354 WWB524304:WWB524354 T589840:T589890 JP589840:JP589890 TL589840:TL589890 ADH589840:ADH589890 AND589840:AND589890 AWZ589840:AWZ589890 BGV589840:BGV589890 BQR589840:BQR589890 CAN589840:CAN589890 CKJ589840:CKJ589890 CUF589840:CUF589890 DEB589840:DEB589890 DNX589840:DNX589890 DXT589840:DXT589890 EHP589840:EHP589890 ERL589840:ERL589890 FBH589840:FBH589890 FLD589840:FLD589890 FUZ589840:FUZ589890 GEV589840:GEV589890 GOR589840:GOR589890 GYN589840:GYN589890 HIJ589840:HIJ589890 HSF589840:HSF589890 ICB589840:ICB589890 ILX589840:ILX589890 IVT589840:IVT589890 JFP589840:JFP589890 JPL589840:JPL589890 JZH589840:JZH589890 KJD589840:KJD589890 KSZ589840:KSZ589890 LCV589840:LCV589890 LMR589840:LMR589890 LWN589840:LWN589890 MGJ589840:MGJ589890 MQF589840:MQF589890 NAB589840:NAB589890 NJX589840:NJX589890 NTT589840:NTT589890 ODP589840:ODP589890 ONL589840:ONL589890 OXH589840:OXH589890 PHD589840:PHD589890 PQZ589840:PQZ589890 QAV589840:QAV589890 QKR589840:QKR589890 QUN589840:QUN589890 REJ589840:REJ589890 ROF589840:ROF589890 RYB589840:RYB589890 SHX589840:SHX589890 SRT589840:SRT589890 TBP589840:TBP589890 TLL589840:TLL589890 TVH589840:TVH589890 UFD589840:UFD589890 UOZ589840:UOZ589890 UYV589840:UYV589890 VIR589840:VIR589890 VSN589840:VSN589890 WCJ589840:WCJ589890 WMF589840:WMF589890 WWB589840:WWB589890 T655376:T655426 JP655376:JP655426 TL655376:TL655426 ADH655376:ADH655426 AND655376:AND655426 AWZ655376:AWZ655426 BGV655376:BGV655426 BQR655376:BQR655426 CAN655376:CAN655426 CKJ655376:CKJ655426 CUF655376:CUF655426 DEB655376:DEB655426 DNX655376:DNX655426 DXT655376:DXT655426 EHP655376:EHP655426 ERL655376:ERL655426 FBH655376:FBH655426 FLD655376:FLD655426 FUZ655376:FUZ655426 GEV655376:GEV655426 GOR655376:GOR655426 GYN655376:GYN655426 HIJ655376:HIJ655426 HSF655376:HSF655426 ICB655376:ICB655426 ILX655376:ILX655426 IVT655376:IVT655426 JFP655376:JFP655426 JPL655376:JPL655426 JZH655376:JZH655426 KJD655376:KJD655426 KSZ655376:KSZ655426 LCV655376:LCV655426 LMR655376:LMR655426 LWN655376:LWN655426 MGJ655376:MGJ655426 MQF655376:MQF655426 NAB655376:NAB655426 NJX655376:NJX655426 NTT655376:NTT655426 ODP655376:ODP655426 ONL655376:ONL655426 OXH655376:OXH655426 PHD655376:PHD655426 PQZ655376:PQZ655426 QAV655376:QAV655426 QKR655376:QKR655426 QUN655376:QUN655426 REJ655376:REJ655426 ROF655376:ROF655426 RYB655376:RYB655426 SHX655376:SHX655426 SRT655376:SRT655426 TBP655376:TBP655426 TLL655376:TLL655426 TVH655376:TVH655426 UFD655376:UFD655426 UOZ655376:UOZ655426 UYV655376:UYV655426 VIR655376:VIR655426 VSN655376:VSN655426 WCJ655376:WCJ655426 WMF655376:WMF655426 WWB655376:WWB655426 T720912:T720962 JP720912:JP720962 TL720912:TL720962 ADH720912:ADH720962 AND720912:AND720962 AWZ720912:AWZ720962 BGV720912:BGV720962 BQR720912:BQR720962 CAN720912:CAN720962 CKJ720912:CKJ720962 CUF720912:CUF720962 DEB720912:DEB720962 DNX720912:DNX720962 DXT720912:DXT720962 EHP720912:EHP720962 ERL720912:ERL720962 FBH720912:FBH720962 FLD720912:FLD720962 FUZ720912:FUZ720962 GEV720912:GEV720962 GOR720912:GOR720962 GYN720912:GYN720962 HIJ720912:HIJ720962 HSF720912:HSF720962 ICB720912:ICB720962 ILX720912:ILX720962 IVT720912:IVT720962 JFP720912:JFP720962 JPL720912:JPL720962 JZH720912:JZH720962 KJD720912:KJD720962 KSZ720912:KSZ720962 LCV720912:LCV720962 LMR720912:LMR720962 LWN720912:LWN720962 MGJ720912:MGJ720962 MQF720912:MQF720962 NAB720912:NAB720962 NJX720912:NJX720962 NTT720912:NTT720962 ODP720912:ODP720962 ONL720912:ONL720962 OXH720912:OXH720962 PHD720912:PHD720962 PQZ720912:PQZ720962 QAV720912:QAV720962 QKR720912:QKR720962 QUN720912:QUN720962 REJ720912:REJ720962 ROF720912:ROF720962 RYB720912:RYB720962 SHX720912:SHX720962 SRT720912:SRT720962 TBP720912:TBP720962 TLL720912:TLL720962 TVH720912:TVH720962 UFD720912:UFD720962 UOZ720912:UOZ720962 UYV720912:UYV720962 VIR720912:VIR720962 VSN720912:VSN720962 WCJ720912:WCJ720962 WMF720912:WMF720962 WWB720912:WWB720962 T786448:T786498 JP786448:JP786498 TL786448:TL786498 ADH786448:ADH786498 AND786448:AND786498 AWZ786448:AWZ786498 BGV786448:BGV786498 BQR786448:BQR786498 CAN786448:CAN786498 CKJ786448:CKJ786498 CUF786448:CUF786498 DEB786448:DEB786498 DNX786448:DNX786498 DXT786448:DXT786498 EHP786448:EHP786498 ERL786448:ERL786498 FBH786448:FBH786498 FLD786448:FLD786498 FUZ786448:FUZ786498 GEV786448:GEV786498 GOR786448:GOR786498 GYN786448:GYN786498 HIJ786448:HIJ786498 HSF786448:HSF786498 ICB786448:ICB786498 ILX786448:ILX786498 IVT786448:IVT786498 JFP786448:JFP786498 JPL786448:JPL786498 JZH786448:JZH786498 KJD786448:KJD786498 KSZ786448:KSZ786498 LCV786448:LCV786498 LMR786448:LMR786498 LWN786448:LWN786498 MGJ786448:MGJ786498 MQF786448:MQF786498 NAB786448:NAB786498 NJX786448:NJX786498 NTT786448:NTT786498 ODP786448:ODP786498 ONL786448:ONL786498 OXH786448:OXH786498 PHD786448:PHD786498 PQZ786448:PQZ786498 QAV786448:QAV786498 QKR786448:QKR786498 QUN786448:QUN786498 REJ786448:REJ786498 ROF786448:ROF786498 RYB786448:RYB786498 SHX786448:SHX786498 SRT786448:SRT786498 TBP786448:TBP786498 TLL786448:TLL786498 TVH786448:TVH786498 UFD786448:UFD786498 UOZ786448:UOZ786498 UYV786448:UYV786498 VIR786448:VIR786498 VSN786448:VSN786498 WCJ786448:WCJ786498 WMF786448:WMF786498 WWB786448:WWB786498 T851984:T852034 JP851984:JP852034 TL851984:TL852034 ADH851984:ADH852034 AND851984:AND852034 AWZ851984:AWZ852034 BGV851984:BGV852034 BQR851984:BQR852034 CAN851984:CAN852034 CKJ851984:CKJ852034 CUF851984:CUF852034 DEB851984:DEB852034 DNX851984:DNX852034 DXT851984:DXT852034 EHP851984:EHP852034 ERL851984:ERL852034 FBH851984:FBH852034 FLD851984:FLD852034 FUZ851984:FUZ852034 GEV851984:GEV852034 GOR851984:GOR852034 GYN851984:GYN852034 HIJ851984:HIJ852034 HSF851984:HSF852034 ICB851984:ICB852034 ILX851984:ILX852034 IVT851984:IVT852034 JFP851984:JFP852034 JPL851984:JPL852034 JZH851984:JZH852034 KJD851984:KJD852034 KSZ851984:KSZ852034 LCV851984:LCV852034 LMR851984:LMR852034 LWN851984:LWN852034 MGJ851984:MGJ852034 MQF851984:MQF852034 NAB851984:NAB852034 NJX851984:NJX852034 NTT851984:NTT852034 ODP851984:ODP852034 ONL851984:ONL852034 OXH851984:OXH852034 PHD851984:PHD852034 PQZ851984:PQZ852034 QAV851984:QAV852034 QKR851984:QKR852034 QUN851984:QUN852034 REJ851984:REJ852034 ROF851984:ROF852034 RYB851984:RYB852034 SHX851984:SHX852034 SRT851984:SRT852034 TBP851984:TBP852034 TLL851984:TLL852034 TVH851984:TVH852034 UFD851984:UFD852034 UOZ851984:UOZ852034 UYV851984:UYV852034 VIR851984:VIR852034 VSN851984:VSN852034 WCJ851984:WCJ852034 WMF851984:WMF852034 WWB851984:WWB852034 T917520:T917570 JP917520:JP917570 TL917520:TL917570 ADH917520:ADH917570 AND917520:AND917570 AWZ917520:AWZ917570 BGV917520:BGV917570 BQR917520:BQR917570 CAN917520:CAN917570 CKJ917520:CKJ917570 CUF917520:CUF917570 DEB917520:DEB917570 DNX917520:DNX917570 DXT917520:DXT917570 EHP917520:EHP917570 ERL917520:ERL917570 FBH917520:FBH917570 FLD917520:FLD917570 FUZ917520:FUZ917570 GEV917520:GEV917570 GOR917520:GOR917570 GYN917520:GYN917570 HIJ917520:HIJ917570 HSF917520:HSF917570 ICB917520:ICB917570 ILX917520:ILX917570 IVT917520:IVT917570 JFP917520:JFP917570 JPL917520:JPL917570 JZH917520:JZH917570 KJD917520:KJD917570 KSZ917520:KSZ917570 LCV917520:LCV917570 LMR917520:LMR917570 LWN917520:LWN917570 MGJ917520:MGJ917570 MQF917520:MQF917570 NAB917520:NAB917570 NJX917520:NJX917570 NTT917520:NTT917570 ODP917520:ODP917570 ONL917520:ONL917570 OXH917520:OXH917570 PHD917520:PHD917570 PQZ917520:PQZ917570 QAV917520:QAV917570 QKR917520:QKR917570 QUN917520:QUN917570 REJ917520:REJ917570 ROF917520:ROF917570 RYB917520:RYB917570 SHX917520:SHX917570 SRT917520:SRT917570 TBP917520:TBP917570 TLL917520:TLL917570 TVH917520:TVH917570 UFD917520:UFD917570 UOZ917520:UOZ917570 UYV917520:UYV917570 VIR917520:VIR917570 VSN917520:VSN917570 WCJ917520:WCJ917570 WMF917520:WMF917570 WWB917520:WWB917570 T983056:T983106 JP983056:JP983106 TL983056:TL983106 ADH983056:ADH983106 AND983056:AND983106 AWZ983056:AWZ983106 BGV983056:BGV983106 BQR983056:BQR983106 CAN983056:CAN983106 CKJ983056:CKJ983106 CUF983056:CUF983106 DEB983056:DEB983106 DNX983056:DNX983106 DXT983056:DXT983106 EHP983056:EHP983106 ERL983056:ERL983106 FBH983056:FBH983106 FLD983056:FLD983106 FUZ983056:FUZ983106 GEV983056:GEV983106 GOR983056:GOR983106 GYN983056:GYN983106 HIJ983056:HIJ983106 HSF983056:HSF983106 ICB983056:ICB983106 ILX983056:ILX983106 IVT983056:IVT983106 JFP983056:JFP983106 JPL983056:JPL983106 JZH983056:JZH983106 KJD983056:KJD983106 KSZ983056:KSZ983106 LCV983056:LCV983106 LMR983056:LMR983106 LWN983056:LWN983106 MGJ983056:MGJ983106 MQF983056:MQF983106 NAB983056:NAB983106 NJX983056:NJX983106 NTT983056:NTT983106 ODP983056:ODP983106 ONL983056:ONL983106 OXH983056:OXH983106 PHD983056:PHD983106 PQZ983056:PQZ983106 QAV983056:QAV983106 QKR983056:QKR983106 QUN983056:QUN983106 REJ983056:REJ983106 ROF983056:ROF983106 RYB983056:RYB983106 SHX983056:SHX983106 SRT983056:SRT983106 TBP983056:TBP983106 TLL983056:TLL983106 TVH983056:TVH983106 UFD983056:UFD983106 UOZ983056:UOZ983106 UYV983056:UYV983106 VIR983056:VIR983106 VSN983056:VSN983106 WCJ983056:WCJ983106 WMF983056:WMF983106 WWB983056:WWB983106"/>
    <dataValidation type="list" showErrorMessage="1" errorTitle="Erro de Entrada" error="Selecione somente os itens da lista." promptTitle="Nível:" prompt="Selecione na lista o nível de itemização da Planilha." sqref="M14 JI14 TE14 ADA14 AMW14 AWS14 BGO14 BQK14 CAG14 CKC14 CTY14 DDU14 DNQ14 DXM14 EHI14 ERE14 FBA14 FKW14 FUS14 GEO14 GOK14 GYG14 HIC14 HRY14 IBU14 ILQ14 IVM14 JFI14 JPE14 JZA14 KIW14 KSS14 LCO14 LMK14 LWG14 MGC14 MPY14 MZU14 NJQ14 NTM14 ODI14 ONE14 OXA14 PGW14 PQS14 QAO14 QKK14 QUG14 REC14 RNY14 RXU14 SHQ14 SRM14 TBI14 TLE14 TVA14 UEW14 UOS14 UYO14 VIK14 VSG14 WCC14 WLY14 WVU14 M65550 JI65550 TE65550 ADA65550 AMW65550 AWS65550 BGO65550 BQK65550 CAG65550 CKC65550 CTY65550 DDU65550 DNQ65550 DXM65550 EHI65550 ERE65550 FBA65550 FKW65550 FUS65550 GEO65550 GOK65550 GYG65550 HIC65550 HRY65550 IBU65550 ILQ65550 IVM65550 JFI65550 JPE65550 JZA65550 KIW65550 KSS65550 LCO65550 LMK65550 LWG65550 MGC65550 MPY65550 MZU65550 NJQ65550 NTM65550 ODI65550 ONE65550 OXA65550 PGW65550 PQS65550 QAO65550 QKK65550 QUG65550 REC65550 RNY65550 RXU65550 SHQ65550 SRM65550 TBI65550 TLE65550 TVA65550 UEW65550 UOS65550 UYO65550 VIK65550 VSG65550 WCC65550 WLY65550 WVU65550 M131086 JI131086 TE131086 ADA131086 AMW131086 AWS131086 BGO131086 BQK131086 CAG131086 CKC131086 CTY131086 DDU131086 DNQ131086 DXM131086 EHI131086 ERE131086 FBA131086 FKW131086 FUS131086 GEO131086 GOK131086 GYG131086 HIC131086 HRY131086 IBU131086 ILQ131086 IVM131086 JFI131086 JPE131086 JZA131086 KIW131086 KSS131086 LCO131086 LMK131086 LWG131086 MGC131086 MPY131086 MZU131086 NJQ131086 NTM131086 ODI131086 ONE131086 OXA131086 PGW131086 PQS131086 QAO131086 QKK131086 QUG131086 REC131086 RNY131086 RXU131086 SHQ131086 SRM131086 TBI131086 TLE131086 TVA131086 UEW131086 UOS131086 UYO131086 VIK131086 VSG131086 WCC131086 WLY131086 WVU131086 M196622 JI196622 TE196622 ADA196622 AMW196622 AWS196622 BGO196622 BQK196622 CAG196622 CKC196622 CTY196622 DDU196622 DNQ196622 DXM196622 EHI196622 ERE196622 FBA196622 FKW196622 FUS196622 GEO196622 GOK196622 GYG196622 HIC196622 HRY196622 IBU196622 ILQ196622 IVM196622 JFI196622 JPE196622 JZA196622 KIW196622 KSS196622 LCO196622 LMK196622 LWG196622 MGC196622 MPY196622 MZU196622 NJQ196622 NTM196622 ODI196622 ONE196622 OXA196622 PGW196622 PQS196622 QAO196622 QKK196622 QUG196622 REC196622 RNY196622 RXU196622 SHQ196622 SRM196622 TBI196622 TLE196622 TVA196622 UEW196622 UOS196622 UYO196622 VIK196622 VSG196622 WCC196622 WLY196622 WVU196622 M262158 JI262158 TE262158 ADA262158 AMW262158 AWS262158 BGO262158 BQK262158 CAG262158 CKC262158 CTY262158 DDU262158 DNQ262158 DXM262158 EHI262158 ERE262158 FBA262158 FKW262158 FUS262158 GEO262158 GOK262158 GYG262158 HIC262158 HRY262158 IBU262158 ILQ262158 IVM262158 JFI262158 JPE262158 JZA262158 KIW262158 KSS262158 LCO262158 LMK262158 LWG262158 MGC262158 MPY262158 MZU262158 NJQ262158 NTM262158 ODI262158 ONE262158 OXA262158 PGW262158 PQS262158 QAO262158 QKK262158 QUG262158 REC262158 RNY262158 RXU262158 SHQ262158 SRM262158 TBI262158 TLE262158 TVA262158 UEW262158 UOS262158 UYO262158 VIK262158 VSG262158 WCC262158 WLY262158 WVU262158 M327694 JI327694 TE327694 ADA327694 AMW327694 AWS327694 BGO327694 BQK327694 CAG327694 CKC327694 CTY327694 DDU327694 DNQ327694 DXM327694 EHI327694 ERE327694 FBA327694 FKW327694 FUS327694 GEO327694 GOK327694 GYG327694 HIC327694 HRY327694 IBU327694 ILQ327694 IVM327694 JFI327694 JPE327694 JZA327694 KIW327694 KSS327694 LCO327694 LMK327694 LWG327694 MGC327694 MPY327694 MZU327694 NJQ327694 NTM327694 ODI327694 ONE327694 OXA327694 PGW327694 PQS327694 QAO327694 QKK327694 QUG327694 REC327694 RNY327694 RXU327694 SHQ327694 SRM327694 TBI327694 TLE327694 TVA327694 UEW327694 UOS327694 UYO327694 VIK327694 VSG327694 WCC327694 WLY327694 WVU327694 M393230 JI393230 TE393230 ADA393230 AMW393230 AWS393230 BGO393230 BQK393230 CAG393230 CKC393230 CTY393230 DDU393230 DNQ393230 DXM393230 EHI393230 ERE393230 FBA393230 FKW393230 FUS393230 GEO393230 GOK393230 GYG393230 HIC393230 HRY393230 IBU393230 ILQ393230 IVM393230 JFI393230 JPE393230 JZA393230 KIW393230 KSS393230 LCO393230 LMK393230 LWG393230 MGC393230 MPY393230 MZU393230 NJQ393230 NTM393230 ODI393230 ONE393230 OXA393230 PGW393230 PQS393230 QAO393230 QKK393230 QUG393230 REC393230 RNY393230 RXU393230 SHQ393230 SRM393230 TBI393230 TLE393230 TVA393230 UEW393230 UOS393230 UYO393230 VIK393230 VSG393230 WCC393230 WLY393230 WVU393230 M458766 JI458766 TE458766 ADA458766 AMW458766 AWS458766 BGO458766 BQK458766 CAG458766 CKC458766 CTY458766 DDU458766 DNQ458766 DXM458766 EHI458766 ERE458766 FBA458766 FKW458766 FUS458766 GEO458766 GOK458766 GYG458766 HIC458766 HRY458766 IBU458766 ILQ458766 IVM458766 JFI458766 JPE458766 JZA458766 KIW458766 KSS458766 LCO458766 LMK458766 LWG458766 MGC458766 MPY458766 MZU458766 NJQ458766 NTM458766 ODI458766 ONE458766 OXA458766 PGW458766 PQS458766 QAO458766 QKK458766 QUG458766 REC458766 RNY458766 RXU458766 SHQ458766 SRM458766 TBI458766 TLE458766 TVA458766 UEW458766 UOS458766 UYO458766 VIK458766 VSG458766 WCC458766 WLY458766 WVU458766 M524302 JI524302 TE524302 ADA524302 AMW524302 AWS524302 BGO524302 BQK524302 CAG524302 CKC524302 CTY524302 DDU524302 DNQ524302 DXM524302 EHI524302 ERE524302 FBA524302 FKW524302 FUS524302 GEO524302 GOK524302 GYG524302 HIC524302 HRY524302 IBU524302 ILQ524302 IVM524302 JFI524302 JPE524302 JZA524302 KIW524302 KSS524302 LCO524302 LMK524302 LWG524302 MGC524302 MPY524302 MZU524302 NJQ524302 NTM524302 ODI524302 ONE524302 OXA524302 PGW524302 PQS524302 QAO524302 QKK524302 QUG524302 REC524302 RNY524302 RXU524302 SHQ524302 SRM524302 TBI524302 TLE524302 TVA524302 UEW524302 UOS524302 UYO524302 VIK524302 VSG524302 WCC524302 WLY524302 WVU524302 M589838 JI589838 TE589838 ADA589838 AMW589838 AWS589838 BGO589838 BQK589838 CAG589838 CKC589838 CTY589838 DDU589838 DNQ589838 DXM589838 EHI589838 ERE589838 FBA589838 FKW589838 FUS589838 GEO589838 GOK589838 GYG589838 HIC589838 HRY589838 IBU589838 ILQ589838 IVM589838 JFI589838 JPE589838 JZA589838 KIW589838 KSS589838 LCO589838 LMK589838 LWG589838 MGC589838 MPY589838 MZU589838 NJQ589838 NTM589838 ODI589838 ONE589838 OXA589838 PGW589838 PQS589838 QAO589838 QKK589838 QUG589838 REC589838 RNY589838 RXU589838 SHQ589838 SRM589838 TBI589838 TLE589838 TVA589838 UEW589838 UOS589838 UYO589838 VIK589838 VSG589838 WCC589838 WLY589838 WVU589838 M655374 JI655374 TE655374 ADA655374 AMW655374 AWS655374 BGO655374 BQK655374 CAG655374 CKC655374 CTY655374 DDU655374 DNQ655374 DXM655374 EHI655374 ERE655374 FBA655374 FKW655374 FUS655374 GEO655374 GOK655374 GYG655374 HIC655374 HRY655374 IBU655374 ILQ655374 IVM655374 JFI655374 JPE655374 JZA655374 KIW655374 KSS655374 LCO655374 LMK655374 LWG655374 MGC655374 MPY655374 MZU655374 NJQ655374 NTM655374 ODI655374 ONE655374 OXA655374 PGW655374 PQS655374 QAO655374 QKK655374 QUG655374 REC655374 RNY655374 RXU655374 SHQ655374 SRM655374 TBI655374 TLE655374 TVA655374 UEW655374 UOS655374 UYO655374 VIK655374 VSG655374 WCC655374 WLY655374 WVU655374 M720910 JI720910 TE720910 ADA720910 AMW720910 AWS720910 BGO720910 BQK720910 CAG720910 CKC720910 CTY720910 DDU720910 DNQ720910 DXM720910 EHI720910 ERE720910 FBA720910 FKW720910 FUS720910 GEO720910 GOK720910 GYG720910 HIC720910 HRY720910 IBU720910 ILQ720910 IVM720910 JFI720910 JPE720910 JZA720910 KIW720910 KSS720910 LCO720910 LMK720910 LWG720910 MGC720910 MPY720910 MZU720910 NJQ720910 NTM720910 ODI720910 ONE720910 OXA720910 PGW720910 PQS720910 QAO720910 QKK720910 QUG720910 REC720910 RNY720910 RXU720910 SHQ720910 SRM720910 TBI720910 TLE720910 TVA720910 UEW720910 UOS720910 UYO720910 VIK720910 VSG720910 WCC720910 WLY720910 WVU720910 M786446 JI786446 TE786446 ADA786446 AMW786446 AWS786446 BGO786446 BQK786446 CAG786446 CKC786446 CTY786446 DDU786446 DNQ786446 DXM786446 EHI786446 ERE786446 FBA786446 FKW786446 FUS786446 GEO786446 GOK786446 GYG786446 HIC786446 HRY786446 IBU786446 ILQ786446 IVM786446 JFI786446 JPE786446 JZA786446 KIW786446 KSS786446 LCO786446 LMK786446 LWG786446 MGC786446 MPY786446 MZU786446 NJQ786446 NTM786446 ODI786446 ONE786446 OXA786446 PGW786446 PQS786446 QAO786446 QKK786446 QUG786446 REC786446 RNY786446 RXU786446 SHQ786446 SRM786446 TBI786446 TLE786446 TVA786446 UEW786446 UOS786446 UYO786446 VIK786446 VSG786446 WCC786446 WLY786446 WVU786446 M851982 JI851982 TE851982 ADA851982 AMW851982 AWS851982 BGO851982 BQK851982 CAG851982 CKC851982 CTY851982 DDU851982 DNQ851982 DXM851982 EHI851982 ERE851982 FBA851982 FKW851982 FUS851982 GEO851982 GOK851982 GYG851982 HIC851982 HRY851982 IBU851982 ILQ851982 IVM851982 JFI851982 JPE851982 JZA851982 KIW851982 KSS851982 LCO851982 LMK851982 LWG851982 MGC851982 MPY851982 MZU851982 NJQ851982 NTM851982 ODI851982 ONE851982 OXA851982 PGW851982 PQS851982 QAO851982 QKK851982 QUG851982 REC851982 RNY851982 RXU851982 SHQ851982 SRM851982 TBI851982 TLE851982 TVA851982 UEW851982 UOS851982 UYO851982 VIK851982 VSG851982 WCC851982 WLY851982 WVU851982 M917518 JI917518 TE917518 ADA917518 AMW917518 AWS917518 BGO917518 BQK917518 CAG917518 CKC917518 CTY917518 DDU917518 DNQ917518 DXM917518 EHI917518 ERE917518 FBA917518 FKW917518 FUS917518 GEO917518 GOK917518 GYG917518 HIC917518 HRY917518 IBU917518 ILQ917518 IVM917518 JFI917518 JPE917518 JZA917518 KIW917518 KSS917518 LCO917518 LMK917518 LWG917518 MGC917518 MPY917518 MZU917518 NJQ917518 NTM917518 ODI917518 ONE917518 OXA917518 PGW917518 PQS917518 QAO917518 QKK917518 QUG917518 REC917518 RNY917518 RXU917518 SHQ917518 SRM917518 TBI917518 TLE917518 TVA917518 UEW917518 UOS917518 UYO917518 VIK917518 VSG917518 WCC917518 WLY917518 WVU917518 M983054 JI983054 TE983054 ADA983054 AMW983054 AWS983054 BGO983054 BQK983054 CAG983054 CKC983054 CTY983054 DDU983054 DNQ983054 DXM983054 EHI983054 ERE983054 FBA983054 FKW983054 FUS983054 GEO983054 GOK983054 GYG983054 HIC983054 HRY983054 IBU983054 ILQ983054 IVM983054 JFI983054 JPE983054 JZA983054 KIW983054 KSS983054 LCO983054 LMK983054 LWG983054 MGC983054 MPY983054 MZU983054 NJQ983054 NTM983054 ODI983054 ONE983054 OXA983054 PGW983054 PQS983054 QAO983054 QKK983054 QUG983054 REC983054 RNY983054 RXU983054 SHQ983054 SRM983054 TBI983054 TLE983054 TVA983054 UEW983054 UOS983054 UYO983054 VIK983054 VSG983054 WCC983054 WLY983054 WVU983054 M16:M66 JI16:JI66 TE16:TE66 ADA16:ADA66 AMW16:AMW66 AWS16:AWS66 BGO16:BGO66 BQK16:BQK66 CAG16:CAG66 CKC16:CKC66 CTY16:CTY66 DDU16:DDU66 DNQ16:DNQ66 DXM16:DXM66 EHI16:EHI66 ERE16:ERE66 FBA16:FBA66 FKW16:FKW66 FUS16:FUS66 GEO16:GEO66 GOK16:GOK66 GYG16:GYG66 HIC16:HIC66 HRY16:HRY66 IBU16:IBU66 ILQ16:ILQ66 IVM16:IVM66 JFI16:JFI66 JPE16:JPE66 JZA16:JZA66 KIW16:KIW66 KSS16:KSS66 LCO16:LCO66 LMK16:LMK66 LWG16:LWG66 MGC16:MGC66 MPY16:MPY66 MZU16:MZU66 NJQ16:NJQ66 NTM16:NTM66 ODI16:ODI66 ONE16:ONE66 OXA16:OXA66 PGW16:PGW66 PQS16:PQS66 QAO16:QAO66 QKK16:QKK66 QUG16:QUG66 REC16:REC66 RNY16:RNY66 RXU16:RXU66 SHQ16:SHQ66 SRM16:SRM66 TBI16:TBI66 TLE16:TLE66 TVA16:TVA66 UEW16:UEW66 UOS16:UOS66 UYO16:UYO66 VIK16:VIK66 VSG16:VSG66 WCC16:WCC66 WLY16:WLY66 WVU16:WVU66 M65552:M65602 JI65552:JI65602 TE65552:TE65602 ADA65552:ADA65602 AMW65552:AMW65602 AWS65552:AWS65602 BGO65552:BGO65602 BQK65552:BQK65602 CAG65552:CAG65602 CKC65552:CKC65602 CTY65552:CTY65602 DDU65552:DDU65602 DNQ65552:DNQ65602 DXM65552:DXM65602 EHI65552:EHI65602 ERE65552:ERE65602 FBA65552:FBA65602 FKW65552:FKW65602 FUS65552:FUS65602 GEO65552:GEO65602 GOK65552:GOK65602 GYG65552:GYG65602 HIC65552:HIC65602 HRY65552:HRY65602 IBU65552:IBU65602 ILQ65552:ILQ65602 IVM65552:IVM65602 JFI65552:JFI65602 JPE65552:JPE65602 JZA65552:JZA65602 KIW65552:KIW65602 KSS65552:KSS65602 LCO65552:LCO65602 LMK65552:LMK65602 LWG65552:LWG65602 MGC65552:MGC65602 MPY65552:MPY65602 MZU65552:MZU65602 NJQ65552:NJQ65602 NTM65552:NTM65602 ODI65552:ODI65602 ONE65552:ONE65602 OXA65552:OXA65602 PGW65552:PGW65602 PQS65552:PQS65602 QAO65552:QAO65602 QKK65552:QKK65602 QUG65552:QUG65602 REC65552:REC65602 RNY65552:RNY65602 RXU65552:RXU65602 SHQ65552:SHQ65602 SRM65552:SRM65602 TBI65552:TBI65602 TLE65552:TLE65602 TVA65552:TVA65602 UEW65552:UEW65602 UOS65552:UOS65602 UYO65552:UYO65602 VIK65552:VIK65602 VSG65552:VSG65602 WCC65552:WCC65602 WLY65552:WLY65602 WVU65552:WVU65602 M131088:M131138 JI131088:JI131138 TE131088:TE131138 ADA131088:ADA131138 AMW131088:AMW131138 AWS131088:AWS131138 BGO131088:BGO131138 BQK131088:BQK131138 CAG131088:CAG131138 CKC131088:CKC131138 CTY131088:CTY131138 DDU131088:DDU131138 DNQ131088:DNQ131138 DXM131088:DXM131138 EHI131088:EHI131138 ERE131088:ERE131138 FBA131088:FBA131138 FKW131088:FKW131138 FUS131088:FUS131138 GEO131088:GEO131138 GOK131088:GOK131138 GYG131088:GYG131138 HIC131088:HIC131138 HRY131088:HRY131138 IBU131088:IBU131138 ILQ131088:ILQ131138 IVM131088:IVM131138 JFI131088:JFI131138 JPE131088:JPE131138 JZA131088:JZA131138 KIW131088:KIW131138 KSS131088:KSS131138 LCO131088:LCO131138 LMK131088:LMK131138 LWG131088:LWG131138 MGC131088:MGC131138 MPY131088:MPY131138 MZU131088:MZU131138 NJQ131088:NJQ131138 NTM131088:NTM131138 ODI131088:ODI131138 ONE131088:ONE131138 OXA131088:OXA131138 PGW131088:PGW131138 PQS131088:PQS131138 QAO131088:QAO131138 QKK131088:QKK131138 QUG131088:QUG131138 REC131088:REC131138 RNY131088:RNY131138 RXU131088:RXU131138 SHQ131088:SHQ131138 SRM131088:SRM131138 TBI131088:TBI131138 TLE131088:TLE131138 TVA131088:TVA131138 UEW131088:UEW131138 UOS131088:UOS131138 UYO131088:UYO131138 VIK131088:VIK131138 VSG131088:VSG131138 WCC131088:WCC131138 WLY131088:WLY131138 WVU131088:WVU131138 M196624:M196674 JI196624:JI196674 TE196624:TE196674 ADA196624:ADA196674 AMW196624:AMW196674 AWS196624:AWS196674 BGO196624:BGO196674 BQK196624:BQK196674 CAG196624:CAG196674 CKC196624:CKC196674 CTY196624:CTY196674 DDU196624:DDU196674 DNQ196624:DNQ196674 DXM196624:DXM196674 EHI196624:EHI196674 ERE196624:ERE196674 FBA196624:FBA196674 FKW196624:FKW196674 FUS196624:FUS196674 GEO196624:GEO196674 GOK196624:GOK196674 GYG196624:GYG196674 HIC196624:HIC196674 HRY196624:HRY196674 IBU196624:IBU196674 ILQ196624:ILQ196674 IVM196624:IVM196674 JFI196624:JFI196674 JPE196624:JPE196674 JZA196624:JZA196674 KIW196624:KIW196674 KSS196624:KSS196674 LCO196624:LCO196674 LMK196624:LMK196674 LWG196624:LWG196674 MGC196624:MGC196674 MPY196624:MPY196674 MZU196624:MZU196674 NJQ196624:NJQ196674 NTM196624:NTM196674 ODI196624:ODI196674 ONE196624:ONE196674 OXA196624:OXA196674 PGW196624:PGW196674 PQS196624:PQS196674 QAO196624:QAO196674 QKK196624:QKK196674 QUG196624:QUG196674 REC196624:REC196674 RNY196624:RNY196674 RXU196624:RXU196674 SHQ196624:SHQ196674 SRM196624:SRM196674 TBI196624:TBI196674 TLE196624:TLE196674 TVA196624:TVA196674 UEW196624:UEW196674 UOS196624:UOS196674 UYO196624:UYO196674 VIK196624:VIK196674 VSG196624:VSG196674 WCC196624:WCC196674 WLY196624:WLY196674 WVU196624:WVU196674 M262160:M262210 JI262160:JI262210 TE262160:TE262210 ADA262160:ADA262210 AMW262160:AMW262210 AWS262160:AWS262210 BGO262160:BGO262210 BQK262160:BQK262210 CAG262160:CAG262210 CKC262160:CKC262210 CTY262160:CTY262210 DDU262160:DDU262210 DNQ262160:DNQ262210 DXM262160:DXM262210 EHI262160:EHI262210 ERE262160:ERE262210 FBA262160:FBA262210 FKW262160:FKW262210 FUS262160:FUS262210 GEO262160:GEO262210 GOK262160:GOK262210 GYG262160:GYG262210 HIC262160:HIC262210 HRY262160:HRY262210 IBU262160:IBU262210 ILQ262160:ILQ262210 IVM262160:IVM262210 JFI262160:JFI262210 JPE262160:JPE262210 JZA262160:JZA262210 KIW262160:KIW262210 KSS262160:KSS262210 LCO262160:LCO262210 LMK262160:LMK262210 LWG262160:LWG262210 MGC262160:MGC262210 MPY262160:MPY262210 MZU262160:MZU262210 NJQ262160:NJQ262210 NTM262160:NTM262210 ODI262160:ODI262210 ONE262160:ONE262210 OXA262160:OXA262210 PGW262160:PGW262210 PQS262160:PQS262210 QAO262160:QAO262210 QKK262160:QKK262210 QUG262160:QUG262210 REC262160:REC262210 RNY262160:RNY262210 RXU262160:RXU262210 SHQ262160:SHQ262210 SRM262160:SRM262210 TBI262160:TBI262210 TLE262160:TLE262210 TVA262160:TVA262210 UEW262160:UEW262210 UOS262160:UOS262210 UYO262160:UYO262210 VIK262160:VIK262210 VSG262160:VSG262210 WCC262160:WCC262210 WLY262160:WLY262210 WVU262160:WVU262210 M327696:M327746 JI327696:JI327746 TE327696:TE327746 ADA327696:ADA327746 AMW327696:AMW327746 AWS327696:AWS327746 BGO327696:BGO327746 BQK327696:BQK327746 CAG327696:CAG327746 CKC327696:CKC327746 CTY327696:CTY327746 DDU327696:DDU327746 DNQ327696:DNQ327746 DXM327696:DXM327746 EHI327696:EHI327746 ERE327696:ERE327746 FBA327696:FBA327746 FKW327696:FKW327746 FUS327696:FUS327746 GEO327696:GEO327746 GOK327696:GOK327746 GYG327696:GYG327746 HIC327696:HIC327746 HRY327696:HRY327746 IBU327696:IBU327746 ILQ327696:ILQ327746 IVM327696:IVM327746 JFI327696:JFI327746 JPE327696:JPE327746 JZA327696:JZA327746 KIW327696:KIW327746 KSS327696:KSS327746 LCO327696:LCO327746 LMK327696:LMK327746 LWG327696:LWG327746 MGC327696:MGC327746 MPY327696:MPY327746 MZU327696:MZU327746 NJQ327696:NJQ327746 NTM327696:NTM327746 ODI327696:ODI327746 ONE327696:ONE327746 OXA327696:OXA327746 PGW327696:PGW327746 PQS327696:PQS327746 QAO327696:QAO327746 QKK327696:QKK327746 QUG327696:QUG327746 REC327696:REC327746 RNY327696:RNY327746 RXU327696:RXU327746 SHQ327696:SHQ327746 SRM327696:SRM327746 TBI327696:TBI327746 TLE327696:TLE327746 TVA327696:TVA327746 UEW327696:UEW327746 UOS327696:UOS327746 UYO327696:UYO327746 VIK327696:VIK327746 VSG327696:VSG327746 WCC327696:WCC327746 WLY327696:WLY327746 WVU327696:WVU327746 M393232:M393282 JI393232:JI393282 TE393232:TE393282 ADA393232:ADA393282 AMW393232:AMW393282 AWS393232:AWS393282 BGO393232:BGO393282 BQK393232:BQK393282 CAG393232:CAG393282 CKC393232:CKC393282 CTY393232:CTY393282 DDU393232:DDU393282 DNQ393232:DNQ393282 DXM393232:DXM393282 EHI393232:EHI393282 ERE393232:ERE393282 FBA393232:FBA393282 FKW393232:FKW393282 FUS393232:FUS393282 GEO393232:GEO393282 GOK393232:GOK393282 GYG393232:GYG393282 HIC393232:HIC393282 HRY393232:HRY393282 IBU393232:IBU393282 ILQ393232:ILQ393282 IVM393232:IVM393282 JFI393232:JFI393282 JPE393232:JPE393282 JZA393232:JZA393282 KIW393232:KIW393282 KSS393232:KSS393282 LCO393232:LCO393282 LMK393232:LMK393282 LWG393232:LWG393282 MGC393232:MGC393282 MPY393232:MPY393282 MZU393232:MZU393282 NJQ393232:NJQ393282 NTM393232:NTM393282 ODI393232:ODI393282 ONE393232:ONE393282 OXA393232:OXA393282 PGW393232:PGW393282 PQS393232:PQS393282 QAO393232:QAO393282 QKK393232:QKK393282 QUG393232:QUG393282 REC393232:REC393282 RNY393232:RNY393282 RXU393232:RXU393282 SHQ393232:SHQ393282 SRM393232:SRM393282 TBI393232:TBI393282 TLE393232:TLE393282 TVA393232:TVA393282 UEW393232:UEW393282 UOS393232:UOS393282 UYO393232:UYO393282 VIK393232:VIK393282 VSG393232:VSG393282 WCC393232:WCC393282 WLY393232:WLY393282 WVU393232:WVU393282 M458768:M458818 JI458768:JI458818 TE458768:TE458818 ADA458768:ADA458818 AMW458768:AMW458818 AWS458768:AWS458818 BGO458768:BGO458818 BQK458768:BQK458818 CAG458768:CAG458818 CKC458768:CKC458818 CTY458768:CTY458818 DDU458768:DDU458818 DNQ458768:DNQ458818 DXM458768:DXM458818 EHI458768:EHI458818 ERE458768:ERE458818 FBA458768:FBA458818 FKW458768:FKW458818 FUS458768:FUS458818 GEO458768:GEO458818 GOK458768:GOK458818 GYG458768:GYG458818 HIC458768:HIC458818 HRY458768:HRY458818 IBU458768:IBU458818 ILQ458768:ILQ458818 IVM458768:IVM458818 JFI458768:JFI458818 JPE458768:JPE458818 JZA458768:JZA458818 KIW458768:KIW458818 KSS458768:KSS458818 LCO458768:LCO458818 LMK458768:LMK458818 LWG458768:LWG458818 MGC458768:MGC458818 MPY458768:MPY458818 MZU458768:MZU458818 NJQ458768:NJQ458818 NTM458768:NTM458818 ODI458768:ODI458818 ONE458768:ONE458818 OXA458768:OXA458818 PGW458768:PGW458818 PQS458768:PQS458818 QAO458768:QAO458818 QKK458768:QKK458818 QUG458768:QUG458818 REC458768:REC458818 RNY458768:RNY458818 RXU458768:RXU458818 SHQ458768:SHQ458818 SRM458768:SRM458818 TBI458768:TBI458818 TLE458768:TLE458818 TVA458768:TVA458818 UEW458768:UEW458818 UOS458768:UOS458818 UYO458768:UYO458818 VIK458768:VIK458818 VSG458768:VSG458818 WCC458768:WCC458818 WLY458768:WLY458818 WVU458768:WVU458818 M524304:M524354 JI524304:JI524354 TE524304:TE524354 ADA524304:ADA524354 AMW524304:AMW524354 AWS524304:AWS524354 BGO524304:BGO524354 BQK524304:BQK524354 CAG524304:CAG524354 CKC524304:CKC524354 CTY524304:CTY524354 DDU524304:DDU524354 DNQ524304:DNQ524354 DXM524304:DXM524354 EHI524304:EHI524354 ERE524304:ERE524354 FBA524304:FBA524354 FKW524304:FKW524354 FUS524304:FUS524354 GEO524304:GEO524354 GOK524304:GOK524354 GYG524304:GYG524354 HIC524304:HIC524354 HRY524304:HRY524354 IBU524304:IBU524354 ILQ524304:ILQ524354 IVM524304:IVM524354 JFI524304:JFI524354 JPE524304:JPE524354 JZA524304:JZA524354 KIW524304:KIW524354 KSS524304:KSS524354 LCO524304:LCO524354 LMK524304:LMK524354 LWG524304:LWG524354 MGC524304:MGC524354 MPY524304:MPY524354 MZU524304:MZU524354 NJQ524304:NJQ524354 NTM524304:NTM524354 ODI524304:ODI524354 ONE524304:ONE524354 OXA524304:OXA524354 PGW524304:PGW524354 PQS524304:PQS524354 QAO524304:QAO524354 QKK524304:QKK524354 QUG524304:QUG524354 REC524304:REC524354 RNY524304:RNY524354 RXU524304:RXU524354 SHQ524304:SHQ524354 SRM524304:SRM524354 TBI524304:TBI524354 TLE524304:TLE524354 TVA524304:TVA524354 UEW524304:UEW524354 UOS524304:UOS524354 UYO524304:UYO524354 VIK524304:VIK524354 VSG524304:VSG524354 WCC524304:WCC524354 WLY524304:WLY524354 WVU524304:WVU524354 M589840:M589890 JI589840:JI589890 TE589840:TE589890 ADA589840:ADA589890 AMW589840:AMW589890 AWS589840:AWS589890 BGO589840:BGO589890 BQK589840:BQK589890 CAG589840:CAG589890 CKC589840:CKC589890 CTY589840:CTY589890 DDU589840:DDU589890 DNQ589840:DNQ589890 DXM589840:DXM589890 EHI589840:EHI589890 ERE589840:ERE589890 FBA589840:FBA589890 FKW589840:FKW589890 FUS589840:FUS589890 GEO589840:GEO589890 GOK589840:GOK589890 GYG589840:GYG589890 HIC589840:HIC589890 HRY589840:HRY589890 IBU589840:IBU589890 ILQ589840:ILQ589890 IVM589840:IVM589890 JFI589840:JFI589890 JPE589840:JPE589890 JZA589840:JZA589890 KIW589840:KIW589890 KSS589840:KSS589890 LCO589840:LCO589890 LMK589840:LMK589890 LWG589840:LWG589890 MGC589840:MGC589890 MPY589840:MPY589890 MZU589840:MZU589890 NJQ589840:NJQ589890 NTM589840:NTM589890 ODI589840:ODI589890 ONE589840:ONE589890 OXA589840:OXA589890 PGW589840:PGW589890 PQS589840:PQS589890 QAO589840:QAO589890 QKK589840:QKK589890 QUG589840:QUG589890 REC589840:REC589890 RNY589840:RNY589890 RXU589840:RXU589890 SHQ589840:SHQ589890 SRM589840:SRM589890 TBI589840:TBI589890 TLE589840:TLE589890 TVA589840:TVA589890 UEW589840:UEW589890 UOS589840:UOS589890 UYO589840:UYO589890 VIK589840:VIK589890 VSG589840:VSG589890 WCC589840:WCC589890 WLY589840:WLY589890 WVU589840:WVU589890 M655376:M655426 JI655376:JI655426 TE655376:TE655426 ADA655376:ADA655426 AMW655376:AMW655426 AWS655376:AWS655426 BGO655376:BGO655426 BQK655376:BQK655426 CAG655376:CAG655426 CKC655376:CKC655426 CTY655376:CTY655426 DDU655376:DDU655426 DNQ655376:DNQ655426 DXM655376:DXM655426 EHI655376:EHI655426 ERE655376:ERE655426 FBA655376:FBA655426 FKW655376:FKW655426 FUS655376:FUS655426 GEO655376:GEO655426 GOK655376:GOK655426 GYG655376:GYG655426 HIC655376:HIC655426 HRY655376:HRY655426 IBU655376:IBU655426 ILQ655376:ILQ655426 IVM655376:IVM655426 JFI655376:JFI655426 JPE655376:JPE655426 JZA655376:JZA655426 KIW655376:KIW655426 KSS655376:KSS655426 LCO655376:LCO655426 LMK655376:LMK655426 LWG655376:LWG655426 MGC655376:MGC655426 MPY655376:MPY655426 MZU655376:MZU655426 NJQ655376:NJQ655426 NTM655376:NTM655426 ODI655376:ODI655426 ONE655376:ONE655426 OXA655376:OXA655426 PGW655376:PGW655426 PQS655376:PQS655426 QAO655376:QAO655426 QKK655376:QKK655426 QUG655376:QUG655426 REC655376:REC655426 RNY655376:RNY655426 RXU655376:RXU655426 SHQ655376:SHQ655426 SRM655376:SRM655426 TBI655376:TBI655426 TLE655376:TLE655426 TVA655376:TVA655426 UEW655376:UEW655426 UOS655376:UOS655426 UYO655376:UYO655426 VIK655376:VIK655426 VSG655376:VSG655426 WCC655376:WCC655426 WLY655376:WLY655426 WVU655376:WVU655426 M720912:M720962 JI720912:JI720962 TE720912:TE720962 ADA720912:ADA720962 AMW720912:AMW720962 AWS720912:AWS720962 BGO720912:BGO720962 BQK720912:BQK720962 CAG720912:CAG720962 CKC720912:CKC720962 CTY720912:CTY720962 DDU720912:DDU720962 DNQ720912:DNQ720962 DXM720912:DXM720962 EHI720912:EHI720962 ERE720912:ERE720962 FBA720912:FBA720962 FKW720912:FKW720962 FUS720912:FUS720962 GEO720912:GEO720962 GOK720912:GOK720962 GYG720912:GYG720962 HIC720912:HIC720962 HRY720912:HRY720962 IBU720912:IBU720962 ILQ720912:ILQ720962 IVM720912:IVM720962 JFI720912:JFI720962 JPE720912:JPE720962 JZA720912:JZA720962 KIW720912:KIW720962 KSS720912:KSS720962 LCO720912:LCO720962 LMK720912:LMK720962 LWG720912:LWG720962 MGC720912:MGC720962 MPY720912:MPY720962 MZU720912:MZU720962 NJQ720912:NJQ720962 NTM720912:NTM720962 ODI720912:ODI720962 ONE720912:ONE720962 OXA720912:OXA720962 PGW720912:PGW720962 PQS720912:PQS720962 QAO720912:QAO720962 QKK720912:QKK720962 QUG720912:QUG720962 REC720912:REC720962 RNY720912:RNY720962 RXU720912:RXU720962 SHQ720912:SHQ720962 SRM720912:SRM720962 TBI720912:TBI720962 TLE720912:TLE720962 TVA720912:TVA720962 UEW720912:UEW720962 UOS720912:UOS720962 UYO720912:UYO720962 VIK720912:VIK720962 VSG720912:VSG720962 WCC720912:WCC720962 WLY720912:WLY720962 WVU720912:WVU720962 M786448:M786498 JI786448:JI786498 TE786448:TE786498 ADA786448:ADA786498 AMW786448:AMW786498 AWS786448:AWS786498 BGO786448:BGO786498 BQK786448:BQK786498 CAG786448:CAG786498 CKC786448:CKC786498 CTY786448:CTY786498 DDU786448:DDU786498 DNQ786448:DNQ786498 DXM786448:DXM786498 EHI786448:EHI786498 ERE786448:ERE786498 FBA786448:FBA786498 FKW786448:FKW786498 FUS786448:FUS786498 GEO786448:GEO786498 GOK786448:GOK786498 GYG786448:GYG786498 HIC786448:HIC786498 HRY786448:HRY786498 IBU786448:IBU786498 ILQ786448:ILQ786498 IVM786448:IVM786498 JFI786448:JFI786498 JPE786448:JPE786498 JZA786448:JZA786498 KIW786448:KIW786498 KSS786448:KSS786498 LCO786448:LCO786498 LMK786448:LMK786498 LWG786448:LWG786498 MGC786448:MGC786498 MPY786448:MPY786498 MZU786448:MZU786498 NJQ786448:NJQ786498 NTM786448:NTM786498 ODI786448:ODI786498 ONE786448:ONE786498 OXA786448:OXA786498 PGW786448:PGW786498 PQS786448:PQS786498 QAO786448:QAO786498 QKK786448:QKK786498 QUG786448:QUG786498 REC786448:REC786498 RNY786448:RNY786498 RXU786448:RXU786498 SHQ786448:SHQ786498 SRM786448:SRM786498 TBI786448:TBI786498 TLE786448:TLE786498 TVA786448:TVA786498 UEW786448:UEW786498 UOS786448:UOS786498 UYO786448:UYO786498 VIK786448:VIK786498 VSG786448:VSG786498 WCC786448:WCC786498 WLY786448:WLY786498 WVU786448:WVU786498 M851984:M852034 JI851984:JI852034 TE851984:TE852034 ADA851984:ADA852034 AMW851984:AMW852034 AWS851984:AWS852034 BGO851984:BGO852034 BQK851984:BQK852034 CAG851984:CAG852034 CKC851984:CKC852034 CTY851984:CTY852034 DDU851984:DDU852034 DNQ851984:DNQ852034 DXM851984:DXM852034 EHI851984:EHI852034 ERE851984:ERE852034 FBA851984:FBA852034 FKW851984:FKW852034 FUS851984:FUS852034 GEO851984:GEO852034 GOK851984:GOK852034 GYG851984:GYG852034 HIC851984:HIC852034 HRY851984:HRY852034 IBU851984:IBU852034 ILQ851984:ILQ852034 IVM851984:IVM852034 JFI851984:JFI852034 JPE851984:JPE852034 JZA851984:JZA852034 KIW851984:KIW852034 KSS851984:KSS852034 LCO851984:LCO852034 LMK851984:LMK852034 LWG851984:LWG852034 MGC851984:MGC852034 MPY851984:MPY852034 MZU851984:MZU852034 NJQ851984:NJQ852034 NTM851984:NTM852034 ODI851984:ODI852034 ONE851984:ONE852034 OXA851984:OXA852034 PGW851984:PGW852034 PQS851984:PQS852034 QAO851984:QAO852034 QKK851984:QKK852034 QUG851984:QUG852034 REC851984:REC852034 RNY851984:RNY852034 RXU851984:RXU852034 SHQ851984:SHQ852034 SRM851984:SRM852034 TBI851984:TBI852034 TLE851984:TLE852034 TVA851984:TVA852034 UEW851984:UEW852034 UOS851984:UOS852034 UYO851984:UYO852034 VIK851984:VIK852034 VSG851984:VSG852034 WCC851984:WCC852034 WLY851984:WLY852034 WVU851984:WVU852034 M917520:M917570 JI917520:JI917570 TE917520:TE917570 ADA917520:ADA917570 AMW917520:AMW917570 AWS917520:AWS917570 BGO917520:BGO917570 BQK917520:BQK917570 CAG917520:CAG917570 CKC917520:CKC917570 CTY917520:CTY917570 DDU917520:DDU917570 DNQ917520:DNQ917570 DXM917520:DXM917570 EHI917520:EHI917570 ERE917520:ERE917570 FBA917520:FBA917570 FKW917520:FKW917570 FUS917520:FUS917570 GEO917520:GEO917570 GOK917520:GOK917570 GYG917520:GYG917570 HIC917520:HIC917570 HRY917520:HRY917570 IBU917520:IBU917570 ILQ917520:ILQ917570 IVM917520:IVM917570 JFI917520:JFI917570 JPE917520:JPE917570 JZA917520:JZA917570 KIW917520:KIW917570 KSS917520:KSS917570 LCO917520:LCO917570 LMK917520:LMK917570 LWG917520:LWG917570 MGC917520:MGC917570 MPY917520:MPY917570 MZU917520:MZU917570 NJQ917520:NJQ917570 NTM917520:NTM917570 ODI917520:ODI917570 ONE917520:ONE917570 OXA917520:OXA917570 PGW917520:PGW917570 PQS917520:PQS917570 QAO917520:QAO917570 QKK917520:QKK917570 QUG917520:QUG917570 REC917520:REC917570 RNY917520:RNY917570 RXU917520:RXU917570 SHQ917520:SHQ917570 SRM917520:SRM917570 TBI917520:TBI917570 TLE917520:TLE917570 TVA917520:TVA917570 UEW917520:UEW917570 UOS917520:UOS917570 UYO917520:UYO917570 VIK917520:VIK917570 VSG917520:VSG917570 WCC917520:WCC917570 WLY917520:WLY917570 WVU917520:WVU917570 M983056:M983106 JI983056:JI983106 TE983056:TE983106 ADA983056:ADA983106 AMW983056:AMW983106 AWS983056:AWS983106 BGO983056:BGO983106 BQK983056:BQK983106 CAG983056:CAG983106 CKC983056:CKC983106 CTY983056:CTY983106 DDU983056:DDU983106 DNQ983056:DNQ983106 DXM983056:DXM983106 EHI983056:EHI983106 ERE983056:ERE983106 FBA983056:FBA983106 FKW983056:FKW983106 FUS983056:FUS983106 GEO983056:GEO983106 GOK983056:GOK983106 GYG983056:GYG983106 HIC983056:HIC983106 HRY983056:HRY983106 IBU983056:IBU983106 ILQ983056:ILQ983106 IVM983056:IVM983106 JFI983056:JFI983106 JPE983056:JPE983106 JZA983056:JZA983106 KIW983056:KIW983106 KSS983056:KSS983106 LCO983056:LCO983106 LMK983056:LMK983106 LWG983056:LWG983106 MGC983056:MGC983106 MPY983056:MPY983106 MZU983056:MZU983106 NJQ983056:NJQ983106 NTM983056:NTM983106 ODI983056:ODI983106 ONE983056:ONE983106 OXA983056:OXA983106 PGW983056:PGW983106 PQS983056:PQS983106 QAO983056:QAO983106 QKK983056:QKK983106 QUG983056:QUG983106 REC983056:REC983106 RNY983056:RNY983106 RXU983056:RXU983106 SHQ983056:SHQ983106 SRM983056:SRM983106 TBI983056:TBI983106 TLE983056:TLE983106 TVA983056:TVA983106 UEW983056:UEW983106 UOS983056:UOS983106 UYO983056:UYO983106 VIK983056:VIK983106 VSG983056:VSG983106 WCC983056:WCC983106 WLY983056:WLY983106 WVU983056:WVU983106">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V14 JR14 TN14 ADJ14 ANF14 AXB14 BGX14 BQT14 CAP14 CKL14 CUH14 DED14 DNZ14 DXV14 EHR14 ERN14 FBJ14 FLF14 FVB14 GEX14 GOT14 GYP14 HIL14 HSH14 ICD14 ILZ14 IVV14 JFR14 JPN14 JZJ14 KJF14 KTB14 LCX14 LMT14 LWP14 MGL14 MQH14 NAD14 NJZ14 NTV14 ODR14 ONN14 OXJ14 PHF14 PRB14 QAX14 QKT14 QUP14 REL14 ROH14 RYD14 SHZ14 SRV14 TBR14 TLN14 TVJ14 UFF14 UPB14 UYX14 VIT14 VSP14 WCL14 WMH14 WWD14 V65550 JR65550 TN65550 ADJ65550 ANF65550 AXB65550 BGX65550 BQT65550 CAP65550 CKL65550 CUH65550 DED65550 DNZ65550 DXV65550 EHR65550 ERN65550 FBJ65550 FLF65550 FVB65550 GEX65550 GOT65550 GYP65550 HIL65550 HSH65550 ICD65550 ILZ65550 IVV65550 JFR65550 JPN65550 JZJ65550 KJF65550 KTB65550 LCX65550 LMT65550 LWP65550 MGL65550 MQH65550 NAD65550 NJZ65550 NTV65550 ODR65550 ONN65550 OXJ65550 PHF65550 PRB65550 QAX65550 QKT65550 QUP65550 REL65550 ROH65550 RYD65550 SHZ65550 SRV65550 TBR65550 TLN65550 TVJ65550 UFF65550 UPB65550 UYX65550 VIT65550 VSP65550 WCL65550 WMH65550 WWD65550 V131086 JR131086 TN131086 ADJ131086 ANF131086 AXB131086 BGX131086 BQT131086 CAP131086 CKL131086 CUH131086 DED131086 DNZ131086 DXV131086 EHR131086 ERN131086 FBJ131086 FLF131086 FVB131086 GEX131086 GOT131086 GYP131086 HIL131086 HSH131086 ICD131086 ILZ131086 IVV131086 JFR131086 JPN131086 JZJ131086 KJF131086 KTB131086 LCX131086 LMT131086 LWP131086 MGL131086 MQH131086 NAD131086 NJZ131086 NTV131086 ODR131086 ONN131086 OXJ131086 PHF131086 PRB131086 QAX131086 QKT131086 QUP131086 REL131086 ROH131086 RYD131086 SHZ131086 SRV131086 TBR131086 TLN131086 TVJ131086 UFF131086 UPB131086 UYX131086 VIT131086 VSP131086 WCL131086 WMH131086 WWD131086 V196622 JR196622 TN196622 ADJ196622 ANF196622 AXB196622 BGX196622 BQT196622 CAP196622 CKL196622 CUH196622 DED196622 DNZ196622 DXV196622 EHR196622 ERN196622 FBJ196622 FLF196622 FVB196622 GEX196622 GOT196622 GYP196622 HIL196622 HSH196622 ICD196622 ILZ196622 IVV196622 JFR196622 JPN196622 JZJ196622 KJF196622 KTB196622 LCX196622 LMT196622 LWP196622 MGL196622 MQH196622 NAD196622 NJZ196622 NTV196622 ODR196622 ONN196622 OXJ196622 PHF196622 PRB196622 QAX196622 QKT196622 QUP196622 REL196622 ROH196622 RYD196622 SHZ196622 SRV196622 TBR196622 TLN196622 TVJ196622 UFF196622 UPB196622 UYX196622 VIT196622 VSP196622 WCL196622 WMH196622 WWD196622 V262158 JR262158 TN262158 ADJ262158 ANF262158 AXB262158 BGX262158 BQT262158 CAP262158 CKL262158 CUH262158 DED262158 DNZ262158 DXV262158 EHR262158 ERN262158 FBJ262158 FLF262158 FVB262158 GEX262158 GOT262158 GYP262158 HIL262158 HSH262158 ICD262158 ILZ262158 IVV262158 JFR262158 JPN262158 JZJ262158 KJF262158 KTB262158 LCX262158 LMT262158 LWP262158 MGL262158 MQH262158 NAD262158 NJZ262158 NTV262158 ODR262158 ONN262158 OXJ262158 PHF262158 PRB262158 QAX262158 QKT262158 QUP262158 REL262158 ROH262158 RYD262158 SHZ262158 SRV262158 TBR262158 TLN262158 TVJ262158 UFF262158 UPB262158 UYX262158 VIT262158 VSP262158 WCL262158 WMH262158 WWD262158 V327694 JR327694 TN327694 ADJ327694 ANF327694 AXB327694 BGX327694 BQT327694 CAP327694 CKL327694 CUH327694 DED327694 DNZ327694 DXV327694 EHR327694 ERN327694 FBJ327694 FLF327694 FVB327694 GEX327694 GOT327694 GYP327694 HIL327694 HSH327694 ICD327694 ILZ327694 IVV327694 JFR327694 JPN327694 JZJ327694 KJF327694 KTB327694 LCX327694 LMT327694 LWP327694 MGL327694 MQH327694 NAD327694 NJZ327694 NTV327694 ODR327694 ONN327694 OXJ327694 PHF327694 PRB327694 QAX327694 QKT327694 QUP327694 REL327694 ROH327694 RYD327694 SHZ327694 SRV327694 TBR327694 TLN327694 TVJ327694 UFF327694 UPB327694 UYX327694 VIT327694 VSP327694 WCL327694 WMH327694 WWD327694 V393230 JR393230 TN393230 ADJ393230 ANF393230 AXB393230 BGX393230 BQT393230 CAP393230 CKL393230 CUH393230 DED393230 DNZ393230 DXV393230 EHR393230 ERN393230 FBJ393230 FLF393230 FVB393230 GEX393230 GOT393230 GYP393230 HIL393230 HSH393230 ICD393230 ILZ393230 IVV393230 JFR393230 JPN393230 JZJ393230 KJF393230 KTB393230 LCX393230 LMT393230 LWP393230 MGL393230 MQH393230 NAD393230 NJZ393230 NTV393230 ODR393230 ONN393230 OXJ393230 PHF393230 PRB393230 QAX393230 QKT393230 QUP393230 REL393230 ROH393230 RYD393230 SHZ393230 SRV393230 TBR393230 TLN393230 TVJ393230 UFF393230 UPB393230 UYX393230 VIT393230 VSP393230 WCL393230 WMH393230 WWD393230 V458766 JR458766 TN458766 ADJ458766 ANF458766 AXB458766 BGX458766 BQT458766 CAP458766 CKL458766 CUH458766 DED458766 DNZ458766 DXV458766 EHR458766 ERN458766 FBJ458766 FLF458766 FVB458766 GEX458766 GOT458766 GYP458766 HIL458766 HSH458766 ICD458766 ILZ458766 IVV458766 JFR458766 JPN458766 JZJ458766 KJF458766 KTB458766 LCX458766 LMT458766 LWP458766 MGL458766 MQH458766 NAD458766 NJZ458766 NTV458766 ODR458766 ONN458766 OXJ458766 PHF458766 PRB458766 QAX458766 QKT458766 QUP458766 REL458766 ROH458766 RYD458766 SHZ458766 SRV458766 TBR458766 TLN458766 TVJ458766 UFF458766 UPB458766 UYX458766 VIT458766 VSP458766 WCL458766 WMH458766 WWD458766 V524302 JR524302 TN524302 ADJ524302 ANF524302 AXB524302 BGX524302 BQT524302 CAP524302 CKL524302 CUH524302 DED524302 DNZ524302 DXV524302 EHR524302 ERN524302 FBJ524302 FLF524302 FVB524302 GEX524302 GOT524302 GYP524302 HIL524302 HSH524302 ICD524302 ILZ524302 IVV524302 JFR524302 JPN524302 JZJ524302 KJF524302 KTB524302 LCX524302 LMT524302 LWP524302 MGL524302 MQH524302 NAD524302 NJZ524302 NTV524302 ODR524302 ONN524302 OXJ524302 PHF524302 PRB524302 QAX524302 QKT524302 QUP524302 REL524302 ROH524302 RYD524302 SHZ524302 SRV524302 TBR524302 TLN524302 TVJ524302 UFF524302 UPB524302 UYX524302 VIT524302 VSP524302 WCL524302 WMH524302 WWD524302 V589838 JR589838 TN589838 ADJ589838 ANF589838 AXB589838 BGX589838 BQT589838 CAP589838 CKL589838 CUH589838 DED589838 DNZ589838 DXV589838 EHR589838 ERN589838 FBJ589838 FLF589838 FVB589838 GEX589838 GOT589838 GYP589838 HIL589838 HSH589838 ICD589838 ILZ589838 IVV589838 JFR589838 JPN589838 JZJ589838 KJF589838 KTB589838 LCX589838 LMT589838 LWP589838 MGL589838 MQH589838 NAD589838 NJZ589838 NTV589838 ODR589838 ONN589838 OXJ589838 PHF589838 PRB589838 QAX589838 QKT589838 QUP589838 REL589838 ROH589838 RYD589838 SHZ589838 SRV589838 TBR589838 TLN589838 TVJ589838 UFF589838 UPB589838 UYX589838 VIT589838 VSP589838 WCL589838 WMH589838 WWD589838 V655374 JR655374 TN655374 ADJ655374 ANF655374 AXB655374 BGX655374 BQT655374 CAP655374 CKL655374 CUH655374 DED655374 DNZ655374 DXV655374 EHR655374 ERN655374 FBJ655374 FLF655374 FVB655374 GEX655374 GOT655374 GYP655374 HIL655374 HSH655374 ICD655374 ILZ655374 IVV655374 JFR655374 JPN655374 JZJ655374 KJF655374 KTB655374 LCX655374 LMT655374 LWP655374 MGL655374 MQH655374 NAD655374 NJZ655374 NTV655374 ODR655374 ONN655374 OXJ655374 PHF655374 PRB655374 QAX655374 QKT655374 QUP655374 REL655374 ROH655374 RYD655374 SHZ655374 SRV655374 TBR655374 TLN655374 TVJ655374 UFF655374 UPB655374 UYX655374 VIT655374 VSP655374 WCL655374 WMH655374 WWD655374 V720910 JR720910 TN720910 ADJ720910 ANF720910 AXB720910 BGX720910 BQT720910 CAP720910 CKL720910 CUH720910 DED720910 DNZ720910 DXV720910 EHR720910 ERN720910 FBJ720910 FLF720910 FVB720910 GEX720910 GOT720910 GYP720910 HIL720910 HSH720910 ICD720910 ILZ720910 IVV720910 JFR720910 JPN720910 JZJ720910 KJF720910 KTB720910 LCX720910 LMT720910 LWP720910 MGL720910 MQH720910 NAD720910 NJZ720910 NTV720910 ODR720910 ONN720910 OXJ720910 PHF720910 PRB720910 QAX720910 QKT720910 QUP720910 REL720910 ROH720910 RYD720910 SHZ720910 SRV720910 TBR720910 TLN720910 TVJ720910 UFF720910 UPB720910 UYX720910 VIT720910 VSP720910 WCL720910 WMH720910 WWD720910 V786446 JR786446 TN786446 ADJ786446 ANF786446 AXB786446 BGX786446 BQT786446 CAP786446 CKL786446 CUH786446 DED786446 DNZ786446 DXV786446 EHR786446 ERN786446 FBJ786446 FLF786446 FVB786446 GEX786446 GOT786446 GYP786446 HIL786446 HSH786446 ICD786446 ILZ786446 IVV786446 JFR786446 JPN786446 JZJ786446 KJF786446 KTB786446 LCX786446 LMT786446 LWP786446 MGL786446 MQH786446 NAD786446 NJZ786446 NTV786446 ODR786446 ONN786446 OXJ786446 PHF786446 PRB786446 QAX786446 QKT786446 QUP786446 REL786446 ROH786446 RYD786446 SHZ786446 SRV786446 TBR786446 TLN786446 TVJ786446 UFF786446 UPB786446 UYX786446 VIT786446 VSP786446 WCL786446 WMH786446 WWD786446 V851982 JR851982 TN851982 ADJ851982 ANF851982 AXB851982 BGX851982 BQT851982 CAP851982 CKL851982 CUH851982 DED851982 DNZ851982 DXV851982 EHR851982 ERN851982 FBJ851982 FLF851982 FVB851982 GEX851982 GOT851982 GYP851982 HIL851982 HSH851982 ICD851982 ILZ851982 IVV851982 JFR851982 JPN851982 JZJ851982 KJF851982 KTB851982 LCX851982 LMT851982 LWP851982 MGL851982 MQH851982 NAD851982 NJZ851982 NTV851982 ODR851982 ONN851982 OXJ851982 PHF851982 PRB851982 QAX851982 QKT851982 QUP851982 REL851982 ROH851982 RYD851982 SHZ851982 SRV851982 TBR851982 TLN851982 TVJ851982 UFF851982 UPB851982 UYX851982 VIT851982 VSP851982 WCL851982 WMH851982 WWD851982 V917518 JR917518 TN917518 ADJ917518 ANF917518 AXB917518 BGX917518 BQT917518 CAP917518 CKL917518 CUH917518 DED917518 DNZ917518 DXV917518 EHR917518 ERN917518 FBJ917518 FLF917518 FVB917518 GEX917518 GOT917518 GYP917518 HIL917518 HSH917518 ICD917518 ILZ917518 IVV917518 JFR917518 JPN917518 JZJ917518 KJF917518 KTB917518 LCX917518 LMT917518 LWP917518 MGL917518 MQH917518 NAD917518 NJZ917518 NTV917518 ODR917518 ONN917518 OXJ917518 PHF917518 PRB917518 QAX917518 QKT917518 QUP917518 REL917518 ROH917518 RYD917518 SHZ917518 SRV917518 TBR917518 TLN917518 TVJ917518 UFF917518 UPB917518 UYX917518 VIT917518 VSP917518 WCL917518 WMH917518 WWD917518 V983054 JR983054 TN983054 ADJ983054 ANF983054 AXB983054 BGX983054 BQT983054 CAP983054 CKL983054 CUH983054 DED983054 DNZ983054 DXV983054 EHR983054 ERN983054 FBJ983054 FLF983054 FVB983054 GEX983054 GOT983054 GYP983054 HIL983054 HSH983054 ICD983054 ILZ983054 IVV983054 JFR983054 JPN983054 JZJ983054 KJF983054 KTB983054 LCX983054 LMT983054 LWP983054 MGL983054 MQH983054 NAD983054 NJZ983054 NTV983054 ODR983054 ONN983054 OXJ983054 PHF983054 PRB983054 QAX983054 QKT983054 QUP983054 REL983054 ROH983054 RYD983054 SHZ983054 SRV983054 TBR983054 TLN983054 TVJ983054 UFF983054 UPB983054 UYX983054 VIT983054 VSP983054 WCL983054 WMH983054 WWD983054 V16:V66 JR16:JR66 TN16:TN66 ADJ16:ADJ66 ANF16:ANF66 AXB16:AXB66 BGX16:BGX66 BQT16:BQT66 CAP16:CAP66 CKL16:CKL66 CUH16:CUH66 DED16:DED66 DNZ16:DNZ66 DXV16:DXV66 EHR16:EHR66 ERN16:ERN66 FBJ16:FBJ66 FLF16:FLF66 FVB16:FVB66 GEX16:GEX66 GOT16:GOT66 GYP16:GYP66 HIL16:HIL66 HSH16:HSH66 ICD16:ICD66 ILZ16:ILZ66 IVV16:IVV66 JFR16:JFR66 JPN16:JPN66 JZJ16:JZJ66 KJF16:KJF66 KTB16:KTB66 LCX16:LCX66 LMT16:LMT66 LWP16:LWP66 MGL16:MGL66 MQH16:MQH66 NAD16:NAD66 NJZ16:NJZ66 NTV16:NTV66 ODR16:ODR66 ONN16:ONN66 OXJ16:OXJ66 PHF16:PHF66 PRB16:PRB66 QAX16:QAX66 QKT16:QKT66 QUP16:QUP66 REL16:REL66 ROH16:ROH66 RYD16:RYD66 SHZ16:SHZ66 SRV16:SRV66 TBR16:TBR66 TLN16:TLN66 TVJ16:TVJ66 UFF16:UFF66 UPB16:UPB66 UYX16:UYX66 VIT16:VIT66 VSP16:VSP66 WCL16:WCL66 WMH16:WMH66 WWD16:WWD66 V65552:V65602 JR65552:JR65602 TN65552:TN65602 ADJ65552:ADJ65602 ANF65552:ANF65602 AXB65552:AXB65602 BGX65552:BGX65602 BQT65552:BQT65602 CAP65552:CAP65602 CKL65552:CKL65602 CUH65552:CUH65602 DED65552:DED65602 DNZ65552:DNZ65602 DXV65552:DXV65602 EHR65552:EHR65602 ERN65552:ERN65602 FBJ65552:FBJ65602 FLF65552:FLF65602 FVB65552:FVB65602 GEX65552:GEX65602 GOT65552:GOT65602 GYP65552:GYP65602 HIL65552:HIL65602 HSH65552:HSH65602 ICD65552:ICD65602 ILZ65552:ILZ65602 IVV65552:IVV65602 JFR65552:JFR65602 JPN65552:JPN65602 JZJ65552:JZJ65602 KJF65552:KJF65602 KTB65552:KTB65602 LCX65552:LCX65602 LMT65552:LMT65602 LWP65552:LWP65602 MGL65552:MGL65602 MQH65552:MQH65602 NAD65552:NAD65602 NJZ65552:NJZ65602 NTV65552:NTV65602 ODR65552:ODR65602 ONN65552:ONN65602 OXJ65552:OXJ65602 PHF65552:PHF65602 PRB65552:PRB65602 QAX65552:QAX65602 QKT65552:QKT65602 QUP65552:QUP65602 REL65552:REL65602 ROH65552:ROH65602 RYD65552:RYD65602 SHZ65552:SHZ65602 SRV65552:SRV65602 TBR65552:TBR65602 TLN65552:TLN65602 TVJ65552:TVJ65602 UFF65552:UFF65602 UPB65552:UPB65602 UYX65552:UYX65602 VIT65552:VIT65602 VSP65552:VSP65602 WCL65552:WCL65602 WMH65552:WMH65602 WWD65552:WWD65602 V131088:V131138 JR131088:JR131138 TN131088:TN131138 ADJ131088:ADJ131138 ANF131088:ANF131138 AXB131088:AXB131138 BGX131088:BGX131138 BQT131088:BQT131138 CAP131088:CAP131138 CKL131088:CKL131138 CUH131088:CUH131138 DED131088:DED131138 DNZ131088:DNZ131138 DXV131088:DXV131138 EHR131088:EHR131138 ERN131088:ERN131138 FBJ131088:FBJ131138 FLF131088:FLF131138 FVB131088:FVB131138 GEX131088:GEX131138 GOT131088:GOT131138 GYP131088:GYP131138 HIL131088:HIL131138 HSH131088:HSH131138 ICD131088:ICD131138 ILZ131088:ILZ131138 IVV131088:IVV131138 JFR131088:JFR131138 JPN131088:JPN131138 JZJ131088:JZJ131138 KJF131088:KJF131138 KTB131088:KTB131138 LCX131088:LCX131138 LMT131088:LMT131138 LWP131088:LWP131138 MGL131088:MGL131138 MQH131088:MQH131138 NAD131088:NAD131138 NJZ131088:NJZ131138 NTV131088:NTV131138 ODR131088:ODR131138 ONN131088:ONN131138 OXJ131088:OXJ131138 PHF131088:PHF131138 PRB131088:PRB131138 QAX131088:QAX131138 QKT131088:QKT131138 QUP131088:QUP131138 REL131088:REL131138 ROH131088:ROH131138 RYD131088:RYD131138 SHZ131088:SHZ131138 SRV131088:SRV131138 TBR131088:TBR131138 TLN131088:TLN131138 TVJ131088:TVJ131138 UFF131088:UFF131138 UPB131088:UPB131138 UYX131088:UYX131138 VIT131088:VIT131138 VSP131088:VSP131138 WCL131088:WCL131138 WMH131088:WMH131138 WWD131088:WWD131138 V196624:V196674 JR196624:JR196674 TN196624:TN196674 ADJ196624:ADJ196674 ANF196624:ANF196674 AXB196624:AXB196674 BGX196624:BGX196674 BQT196624:BQT196674 CAP196624:CAP196674 CKL196624:CKL196674 CUH196624:CUH196674 DED196624:DED196674 DNZ196624:DNZ196674 DXV196624:DXV196674 EHR196624:EHR196674 ERN196624:ERN196674 FBJ196624:FBJ196674 FLF196624:FLF196674 FVB196624:FVB196674 GEX196624:GEX196674 GOT196624:GOT196674 GYP196624:GYP196674 HIL196624:HIL196674 HSH196624:HSH196674 ICD196624:ICD196674 ILZ196624:ILZ196674 IVV196624:IVV196674 JFR196624:JFR196674 JPN196624:JPN196674 JZJ196624:JZJ196674 KJF196624:KJF196674 KTB196624:KTB196674 LCX196624:LCX196674 LMT196624:LMT196674 LWP196624:LWP196674 MGL196624:MGL196674 MQH196624:MQH196674 NAD196624:NAD196674 NJZ196624:NJZ196674 NTV196624:NTV196674 ODR196624:ODR196674 ONN196624:ONN196674 OXJ196624:OXJ196674 PHF196624:PHF196674 PRB196624:PRB196674 QAX196624:QAX196674 QKT196624:QKT196674 QUP196624:QUP196674 REL196624:REL196674 ROH196624:ROH196674 RYD196624:RYD196674 SHZ196624:SHZ196674 SRV196624:SRV196674 TBR196624:TBR196674 TLN196624:TLN196674 TVJ196624:TVJ196674 UFF196624:UFF196674 UPB196624:UPB196674 UYX196624:UYX196674 VIT196624:VIT196674 VSP196624:VSP196674 WCL196624:WCL196674 WMH196624:WMH196674 WWD196624:WWD196674 V262160:V262210 JR262160:JR262210 TN262160:TN262210 ADJ262160:ADJ262210 ANF262160:ANF262210 AXB262160:AXB262210 BGX262160:BGX262210 BQT262160:BQT262210 CAP262160:CAP262210 CKL262160:CKL262210 CUH262160:CUH262210 DED262160:DED262210 DNZ262160:DNZ262210 DXV262160:DXV262210 EHR262160:EHR262210 ERN262160:ERN262210 FBJ262160:FBJ262210 FLF262160:FLF262210 FVB262160:FVB262210 GEX262160:GEX262210 GOT262160:GOT262210 GYP262160:GYP262210 HIL262160:HIL262210 HSH262160:HSH262210 ICD262160:ICD262210 ILZ262160:ILZ262210 IVV262160:IVV262210 JFR262160:JFR262210 JPN262160:JPN262210 JZJ262160:JZJ262210 KJF262160:KJF262210 KTB262160:KTB262210 LCX262160:LCX262210 LMT262160:LMT262210 LWP262160:LWP262210 MGL262160:MGL262210 MQH262160:MQH262210 NAD262160:NAD262210 NJZ262160:NJZ262210 NTV262160:NTV262210 ODR262160:ODR262210 ONN262160:ONN262210 OXJ262160:OXJ262210 PHF262160:PHF262210 PRB262160:PRB262210 QAX262160:QAX262210 QKT262160:QKT262210 QUP262160:QUP262210 REL262160:REL262210 ROH262160:ROH262210 RYD262160:RYD262210 SHZ262160:SHZ262210 SRV262160:SRV262210 TBR262160:TBR262210 TLN262160:TLN262210 TVJ262160:TVJ262210 UFF262160:UFF262210 UPB262160:UPB262210 UYX262160:UYX262210 VIT262160:VIT262210 VSP262160:VSP262210 WCL262160:WCL262210 WMH262160:WMH262210 WWD262160:WWD262210 V327696:V327746 JR327696:JR327746 TN327696:TN327746 ADJ327696:ADJ327746 ANF327696:ANF327746 AXB327696:AXB327746 BGX327696:BGX327746 BQT327696:BQT327746 CAP327696:CAP327746 CKL327696:CKL327746 CUH327696:CUH327746 DED327696:DED327746 DNZ327696:DNZ327746 DXV327696:DXV327746 EHR327696:EHR327746 ERN327696:ERN327746 FBJ327696:FBJ327746 FLF327696:FLF327746 FVB327696:FVB327746 GEX327696:GEX327746 GOT327696:GOT327746 GYP327696:GYP327746 HIL327696:HIL327746 HSH327696:HSH327746 ICD327696:ICD327746 ILZ327696:ILZ327746 IVV327696:IVV327746 JFR327696:JFR327746 JPN327696:JPN327746 JZJ327696:JZJ327746 KJF327696:KJF327746 KTB327696:KTB327746 LCX327696:LCX327746 LMT327696:LMT327746 LWP327696:LWP327746 MGL327696:MGL327746 MQH327696:MQH327746 NAD327696:NAD327746 NJZ327696:NJZ327746 NTV327696:NTV327746 ODR327696:ODR327746 ONN327696:ONN327746 OXJ327696:OXJ327746 PHF327696:PHF327746 PRB327696:PRB327746 QAX327696:QAX327746 QKT327696:QKT327746 QUP327696:QUP327746 REL327696:REL327746 ROH327696:ROH327746 RYD327696:RYD327746 SHZ327696:SHZ327746 SRV327696:SRV327746 TBR327696:TBR327746 TLN327696:TLN327746 TVJ327696:TVJ327746 UFF327696:UFF327746 UPB327696:UPB327746 UYX327696:UYX327746 VIT327696:VIT327746 VSP327696:VSP327746 WCL327696:WCL327746 WMH327696:WMH327746 WWD327696:WWD327746 V393232:V393282 JR393232:JR393282 TN393232:TN393282 ADJ393232:ADJ393282 ANF393232:ANF393282 AXB393232:AXB393282 BGX393232:BGX393282 BQT393232:BQT393282 CAP393232:CAP393282 CKL393232:CKL393282 CUH393232:CUH393282 DED393232:DED393282 DNZ393232:DNZ393282 DXV393232:DXV393282 EHR393232:EHR393282 ERN393232:ERN393282 FBJ393232:FBJ393282 FLF393232:FLF393282 FVB393232:FVB393282 GEX393232:GEX393282 GOT393232:GOT393282 GYP393232:GYP393282 HIL393232:HIL393282 HSH393232:HSH393282 ICD393232:ICD393282 ILZ393232:ILZ393282 IVV393232:IVV393282 JFR393232:JFR393282 JPN393232:JPN393282 JZJ393232:JZJ393282 KJF393232:KJF393282 KTB393232:KTB393282 LCX393232:LCX393282 LMT393232:LMT393282 LWP393232:LWP393282 MGL393232:MGL393282 MQH393232:MQH393282 NAD393232:NAD393282 NJZ393232:NJZ393282 NTV393232:NTV393282 ODR393232:ODR393282 ONN393232:ONN393282 OXJ393232:OXJ393282 PHF393232:PHF393282 PRB393232:PRB393282 QAX393232:QAX393282 QKT393232:QKT393282 QUP393232:QUP393282 REL393232:REL393282 ROH393232:ROH393282 RYD393232:RYD393282 SHZ393232:SHZ393282 SRV393232:SRV393282 TBR393232:TBR393282 TLN393232:TLN393282 TVJ393232:TVJ393282 UFF393232:UFF393282 UPB393232:UPB393282 UYX393232:UYX393282 VIT393232:VIT393282 VSP393232:VSP393282 WCL393232:WCL393282 WMH393232:WMH393282 WWD393232:WWD393282 V458768:V458818 JR458768:JR458818 TN458768:TN458818 ADJ458768:ADJ458818 ANF458768:ANF458818 AXB458768:AXB458818 BGX458768:BGX458818 BQT458768:BQT458818 CAP458768:CAP458818 CKL458768:CKL458818 CUH458768:CUH458818 DED458768:DED458818 DNZ458768:DNZ458818 DXV458768:DXV458818 EHR458768:EHR458818 ERN458768:ERN458818 FBJ458768:FBJ458818 FLF458768:FLF458818 FVB458768:FVB458818 GEX458768:GEX458818 GOT458768:GOT458818 GYP458768:GYP458818 HIL458768:HIL458818 HSH458768:HSH458818 ICD458768:ICD458818 ILZ458768:ILZ458818 IVV458768:IVV458818 JFR458768:JFR458818 JPN458768:JPN458818 JZJ458768:JZJ458818 KJF458768:KJF458818 KTB458768:KTB458818 LCX458768:LCX458818 LMT458768:LMT458818 LWP458768:LWP458818 MGL458768:MGL458818 MQH458768:MQH458818 NAD458768:NAD458818 NJZ458768:NJZ458818 NTV458768:NTV458818 ODR458768:ODR458818 ONN458768:ONN458818 OXJ458768:OXJ458818 PHF458768:PHF458818 PRB458768:PRB458818 QAX458768:QAX458818 QKT458768:QKT458818 QUP458768:QUP458818 REL458768:REL458818 ROH458768:ROH458818 RYD458768:RYD458818 SHZ458768:SHZ458818 SRV458768:SRV458818 TBR458768:TBR458818 TLN458768:TLN458818 TVJ458768:TVJ458818 UFF458768:UFF458818 UPB458768:UPB458818 UYX458768:UYX458818 VIT458768:VIT458818 VSP458768:VSP458818 WCL458768:WCL458818 WMH458768:WMH458818 WWD458768:WWD458818 V524304:V524354 JR524304:JR524354 TN524304:TN524354 ADJ524304:ADJ524354 ANF524304:ANF524354 AXB524304:AXB524354 BGX524304:BGX524354 BQT524304:BQT524354 CAP524304:CAP524354 CKL524304:CKL524354 CUH524304:CUH524354 DED524304:DED524354 DNZ524304:DNZ524354 DXV524304:DXV524354 EHR524304:EHR524354 ERN524304:ERN524354 FBJ524304:FBJ524354 FLF524304:FLF524354 FVB524304:FVB524354 GEX524304:GEX524354 GOT524304:GOT524354 GYP524304:GYP524354 HIL524304:HIL524354 HSH524304:HSH524354 ICD524304:ICD524354 ILZ524304:ILZ524354 IVV524304:IVV524354 JFR524304:JFR524354 JPN524304:JPN524354 JZJ524304:JZJ524354 KJF524304:KJF524354 KTB524304:KTB524354 LCX524304:LCX524354 LMT524304:LMT524354 LWP524304:LWP524354 MGL524304:MGL524354 MQH524304:MQH524354 NAD524304:NAD524354 NJZ524304:NJZ524354 NTV524304:NTV524354 ODR524304:ODR524354 ONN524304:ONN524354 OXJ524304:OXJ524354 PHF524304:PHF524354 PRB524304:PRB524354 QAX524304:QAX524354 QKT524304:QKT524354 QUP524304:QUP524354 REL524304:REL524354 ROH524304:ROH524354 RYD524304:RYD524354 SHZ524304:SHZ524354 SRV524304:SRV524354 TBR524304:TBR524354 TLN524304:TLN524354 TVJ524304:TVJ524354 UFF524304:UFF524354 UPB524304:UPB524354 UYX524304:UYX524354 VIT524304:VIT524354 VSP524304:VSP524354 WCL524304:WCL524354 WMH524304:WMH524354 WWD524304:WWD524354 V589840:V589890 JR589840:JR589890 TN589840:TN589890 ADJ589840:ADJ589890 ANF589840:ANF589890 AXB589840:AXB589890 BGX589840:BGX589890 BQT589840:BQT589890 CAP589840:CAP589890 CKL589840:CKL589890 CUH589840:CUH589890 DED589840:DED589890 DNZ589840:DNZ589890 DXV589840:DXV589890 EHR589840:EHR589890 ERN589840:ERN589890 FBJ589840:FBJ589890 FLF589840:FLF589890 FVB589840:FVB589890 GEX589840:GEX589890 GOT589840:GOT589890 GYP589840:GYP589890 HIL589840:HIL589890 HSH589840:HSH589890 ICD589840:ICD589890 ILZ589840:ILZ589890 IVV589840:IVV589890 JFR589840:JFR589890 JPN589840:JPN589890 JZJ589840:JZJ589890 KJF589840:KJF589890 KTB589840:KTB589890 LCX589840:LCX589890 LMT589840:LMT589890 LWP589840:LWP589890 MGL589840:MGL589890 MQH589840:MQH589890 NAD589840:NAD589890 NJZ589840:NJZ589890 NTV589840:NTV589890 ODR589840:ODR589890 ONN589840:ONN589890 OXJ589840:OXJ589890 PHF589840:PHF589890 PRB589840:PRB589890 QAX589840:QAX589890 QKT589840:QKT589890 QUP589840:QUP589890 REL589840:REL589890 ROH589840:ROH589890 RYD589840:RYD589890 SHZ589840:SHZ589890 SRV589840:SRV589890 TBR589840:TBR589890 TLN589840:TLN589890 TVJ589840:TVJ589890 UFF589840:UFF589890 UPB589840:UPB589890 UYX589840:UYX589890 VIT589840:VIT589890 VSP589840:VSP589890 WCL589840:WCL589890 WMH589840:WMH589890 WWD589840:WWD589890 V655376:V655426 JR655376:JR655426 TN655376:TN655426 ADJ655376:ADJ655426 ANF655376:ANF655426 AXB655376:AXB655426 BGX655376:BGX655426 BQT655376:BQT655426 CAP655376:CAP655426 CKL655376:CKL655426 CUH655376:CUH655426 DED655376:DED655426 DNZ655376:DNZ655426 DXV655376:DXV655426 EHR655376:EHR655426 ERN655376:ERN655426 FBJ655376:FBJ655426 FLF655376:FLF655426 FVB655376:FVB655426 GEX655376:GEX655426 GOT655376:GOT655426 GYP655376:GYP655426 HIL655376:HIL655426 HSH655376:HSH655426 ICD655376:ICD655426 ILZ655376:ILZ655426 IVV655376:IVV655426 JFR655376:JFR655426 JPN655376:JPN655426 JZJ655376:JZJ655426 KJF655376:KJF655426 KTB655376:KTB655426 LCX655376:LCX655426 LMT655376:LMT655426 LWP655376:LWP655426 MGL655376:MGL655426 MQH655376:MQH655426 NAD655376:NAD655426 NJZ655376:NJZ655426 NTV655376:NTV655426 ODR655376:ODR655426 ONN655376:ONN655426 OXJ655376:OXJ655426 PHF655376:PHF655426 PRB655376:PRB655426 QAX655376:QAX655426 QKT655376:QKT655426 QUP655376:QUP655426 REL655376:REL655426 ROH655376:ROH655426 RYD655376:RYD655426 SHZ655376:SHZ655426 SRV655376:SRV655426 TBR655376:TBR655426 TLN655376:TLN655426 TVJ655376:TVJ655426 UFF655376:UFF655426 UPB655376:UPB655426 UYX655376:UYX655426 VIT655376:VIT655426 VSP655376:VSP655426 WCL655376:WCL655426 WMH655376:WMH655426 WWD655376:WWD655426 V720912:V720962 JR720912:JR720962 TN720912:TN720962 ADJ720912:ADJ720962 ANF720912:ANF720962 AXB720912:AXB720962 BGX720912:BGX720962 BQT720912:BQT720962 CAP720912:CAP720962 CKL720912:CKL720962 CUH720912:CUH720962 DED720912:DED720962 DNZ720912:DNZ720962 DXV720912:DXV720962 EHR720912:EHR720962 ERN720912:ERN720962 FBJ720912:FBJ720962 FLF720912:FLF720962 FVB720912:FVB720962 GEX720912:GEX720962 GOT720912:GOT720962 GYP720912:GYP720962 HIL720912:HIL720962 HSH720912:HSH720962 ICD720912:ICD720962 ILZ720912:ILZ720962 IVV720912:IVV720962 JFR720912:JFR720962 JPN720912:JPN720962 JZJ720912:JZJ720962 KJF720912:KJF720962 KTB720912:KTB720962 LCX720912:LCX720962 LMT720912:LMT720962 LWP720912:LWP720962 MGL720912:MGL720962 MQH720912:MQH720962 NAD720912:NAD720962 NJZ720912:NJZ720962 NTV720912:NTV720962 ODR720912:ODR720962 ONN720912:ONN720962 OXJ720912:OXJ720962 PHF720912:PHF720962 PRB720912:PRB720962 QAX720912:QAX720962 QKT720912:QKT720962 QUP720912:QUP720962 REL720912:REL720962 ROH720912:ROH720962 RYD720912:RYD720962 SHZ720912:SHZ720962 SRV720912:SRV720962 TBR720912:TBR720962 TLN720912:TLN720962 TVJ720912:TVJ720962 UFF720912:UFF720962 UPB720912:UPB720962 UYX720912:UYX720962 VIT720912:VIT720962 VSP720912:VSP720962 WCL720912:WCL720962 WMH720912:WMH720962 WWD720912:WWD720962 V786448:V786498 JR786448:JR786498 TN786448:TN786498 ADJ786448:ADJ786498 ANF786448:ANF786498 AXB786448:AXB786498 BGX786448:BGX786498 BQT786448:BQT786498 CAP786448:CAP786498 CKL786448:CKL786498 CUH786448:CUH786498 DED786448:DED786498 DNZ786448:DNZ786498 DXV786448:DXV786498 EHR786448:EHR786498 ERN786448:ERN786498 FBJ786448:FBJ786498 FLF786448:FLF786498 FVB786448:FVB786498 GEX786448:GEX786498 GOT786448:GOT786498 GYP786448:GYP786498 HIL786448:HIL786498 HSH786448:HSH786498 ICD786448:ICD786498 ILZ786448:ILZ786498 IVV786448:IVV786498 JFR786448:JFR786498 JPN786448:JPN786498 JZJ786448:JZJ786498 KJF786448:KJF786498 KTB786448:KTB786498 LCX786448:LCX786498 LMT786448:LMT786498 LWP786448:LWP786498 MGL786448:MGL786498 MQH786448:MQH786498 NAD786448:NAD786498 NJZ786448:NJZ786498 NTV786448:NTV786498 ODR786448:ODR786498 ONN786448:ONN786498 OXJ786448:OXJ786498 PHF786448:PHF786498 PRB786448:PRB786498 QAX786448:QAX786498 QKT786448:QKT786498 QUP786448:QUP786498 REL786448:REL786498 ROH786448:ROH786498 RYD786448:RYD786498 SHZ786448:SHZ786498 SRV786448:SRV786498 TBR786448:TBR786498 TLN786448:TLN786498 TVJ786448:TVJ786498 UFF786448:UFF786498 UPB786448:UPB786498 UYX786448:UYX786498 VIT786448:VIT786498 VSP786448:VSP786498 WCL786448:WCL786498 WMH786448:WMH786498 WWD786448:WWD786498 V851984:V852034 JR851984:JR852034 TN851984:TN852034 ADJ851984:ADJ852034 ANF851984:ANF852034 AXB851984:AXB852034 BGX851984:BGX852034 BQT851984:BQT852034 CAP851984:CAP852034 CKL851984:CKL852034 CUH851984:CUH852034 DED851984:DED852034 DNZ851984:DNZ852034 DXV851984:DXV852034 EHR851984:EHR852034 ERN851984:ERN852034 FBJ851984:FBJ852034 FLF851984:FLF852034 FVB851984:FVB852034 GEX851984:GEX852034 GOT851984:GOT852034 GYP851984:GYP852034 HIL851984:HIL852034 HSH851984:HSH852034 ICD851984:ICD852034 ILZ851984:ILZ852034 IVV851984:IVV852034 JFR851984:JFR852034 JPN851984:JPN852034 JZJ851984:JZJ852034 KJF851984:KJF852034 KTB851984:KTB852034 LCX851984:LCX852034 LMT851984:LMT852034 LWP851984:LWP852034 MGL851984:MGL852034 MQH851984:MQH852034 NAD851984:NAD852034 NJZ851984:NJZ852034 NTV851984:NTV852034 ODR851984:ODR852034 ONN851984:ONN852034 OXJ851984:OXJ852034 PHF851984:PHF852034 PRB851984:PRB852034 QAX851984:QAX852034 QKT851984:QKT852034 QUP851984:QUP852034 REL851984:REL852034 ROH851984:ROH852034 RYD851984:RYD852034 SHZ851984:SHZ852034 SRV851984:SRV852034 TBR851984:TBR852034 TLN851984:TLN852034 TVJ851984:TVJ852034 UFF851984:UFF852034 UPB851984:UPB852034 UYX851984:UYX852034 VIT851984:VIT852034 VSP851984:VSP852034 WCL851984:WCL852034 WMH851984:WMH852034 WWD851984:WWD852034 V917520:V917570 JR917520:JR917570 TN917520:TN917570 ADJ917520:ADJ917570 ANF917520:ANF917570 AXB917520:AXB917570 BGX917520:BGX917570 BQT917520:BQT917570 CAP917520:CAP917570 CKL917520:CKL917570 CUH917520:CUH917570 DED917520:DED917570 DNZ917520:DNZ917570 DXV917520:DXV917570 EHR917520:EHR917570 ERN917520:ERN917570 FBJ917520:FBJ917570 FLF917520:FLF917570 FVB917520:FVB917570 GEX917520:GEX917570 GOT917520:GOT917570 GYP917520:GYP917570 HIL917520:HIL917570 HSH917520:HSH917570 ICD917520:ICD917570 ILZ917520:ILZ917570 IVV917520:IVV917570 JFR917520:JFR917570 JPN917520:JPN917570 JZJ917520:JZJ917570 KJF917520:KJF917570 KTB917520:KTB917570 LCX917520:LCX917570 LMT917520:LMT917570 LWP917520:LWP917570 MGL917520:MGL917570 MQH917520:MQH917570 NAD917520:NAD917570 NJZ917520:NJZ917570 NTV917520:NTV917570 ODR917520:ODR917570 ONN917520:ONN917570 OXJ917520:OXJ917570 PHF917520:PHF917570 PRB917520:PRB917570 QAX917520:QAX917570 QKT917520:QKT917570 QUP917520:QUP917570 REL917520:REL917570 ROH917520:ROH917570 RYD917520:RYD917570 SHZ917520:SHZ917570 SRV917520:SRV917570 TBR917520:TBR917570 TLN917520:TLN917570 TVJ917520:TVJ917570 UFF917520:UFF917570 UPB917520:UPB917570 UYX917520:UYX917570 VIT917520:VIT917570 VSP917520:VSP917570 WCL917520:WCL917570 WMH917520:WMH917570 WWD917520:WWD917570 V983056:V983106 JR983056:JR983106 TN983056:TN983106 ADJ983056:ADJ983106 ANF983056:ANF983106 AXB983056:AXB983106 BGX983056:BGX983106 BQT983056:BQT983106 CAP983056:CAP983106 CKL983056:CKL983106 CUH983056:CUH983106 DED983056:DED983106 DNZ983056:DNZ983106 DXV983056:DXV983106 EHR983056:EHR983106 ERN983056:ERN983106 FBJ983056:FBJ983106 FLF983056:FLF983106 FVB983056:FVB983106 GEX983056:GEX983106 GOT983056:GOT983106 GYP983056:GYP983106 HIL983056:HIL983106 HSH983056:HSH983106 ICD983056:ICD983106 ILZ983056:ILZ983106 IVV983056:IVV983106 JFR983056:JFR983106 JPN983056:JPN983106 JZJ983056:JZJ983106 KJF983056:KJF983106 KTB983056:KTB983106 LCX983056:LCX983106 LMT983056:LMT983106 LWP983056:LWP983106 MGL983056:MGL983106 MQH983056:MQH983106 NAD983056:NAD983106 NJZ983056:NJZ983106 NTV983056:NTV983106 ODR983056:ODR983106 ONN983056:ONN983106 OXJ983056:OXJ983106 PHF983056:PHF983106 PRB983056:PRB983106 QAX983056:QAX983106 QKT983056:QKT983106 QUP983056:QUP983106 REL983056:REL983106 ROH983056:ROH983106 RYD983056:RYD983106 SHZ983056:SHZ983106 SRV983056:SRV983106 TBR983056:TBR983106 TLN983056:TLN983106 TVJ983056:TVJ983106 UFF983056:UFF983106 UPB983056:UPB983106 UYX983056:UYX983106 VIT983056:VIT983106 VSP983056:VSP983106 WCL983056:WCL983106 WMH983056:WMH983106 WWD983056:WWD983106">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Y14 JU14 TQ14 ADM14 ANI14 AXE14 BHA14 BQW14 CAS14 CKO14 CUK14 DEG14 DOC14 DXY14 EHU14 ERQ14 FBM14 FLI14 FVE14 GFA14 GOW14 GYS14 HIO14 HSK14 ICG14 IMC14 IVY14 JFU14 JPQ14 JZM14 KJI14 KTE14 LDA14 LMW14 LWS14 MGO14 MQK14 NAG14 NKC14 NTY14 ODU14 ONQ14 OXM14 PHI14 PRE14 QBA14 QKW14 QUS14 REO14 ROK14 RYG14 SIC14 SRY14 TBU14 TLQ14 TVM14 UFI14 UPE14 UZA14 VIW14 VSS14 WCO14 WMK14 WWG14 Y65550 JU65550 TQ65550 ADM65550 ANI65550 AXE65550 BHA65550 BQW65550 CAS65550 CKO65550 CUK65550 DEG65550 DOC65550 DXY65550 EHU65550 ERQ65550 FBM65550 FLI65550 FVE65550 GFA65550 GOW65550 GYS65550 HIO65550 HSK65550 ICG65550 IMC65550 IVY65550 JFU65550 JPQ65550 JZM65550 KJI65550 KTE65550 LDA65550 LMW65550 LWS65550 MGO65550 MQK65550 NAG65550 NKC65550 NTY65550 ODU65550 ONQ65550 OXM65550 PHI65550 PRE65550 QBA65550 QKW65550 QUS65550 REO65550 ROK65550 RYG65550 SIC65550 SRY65550 TBU65550 TLQ65550 TVM65550 UFI65550 UPE65550 UZA65550 VIW65550 VSS65550 WCO65550 WMK65550 WWG65550 Y131086 JU131086 TQ131086 ADM131086 ANI131086 AXE131086 BHA131086 BQW131086 CAS131086 CKO131086 CUK131086 DEG131086 DOC131086 DXY131086 EHU131086 ERQ131086 FBM131086 FLI131086 FVE131086 GFA131086 GOW131086 GYS131086 HIO131086 HSK131086 ICG131086 IMC131086 IVY131086 JFU131086 JPQ131086 JZM131086 KJI131086 KTE131086 LDA131086 LMW131086 LWS131086 MGO131086 MQK131086 NAG131086 NKC131086 NTY131086 ODU131086 ONQ131086 OXM131086 PHI131086 PRE131086 QBA131086 QKW131086 QUS131086 REO131086 ROK131086 RYG131086 SIC131086 SRY131086 TBU131086 TLQ131086 TVM131086 UFI131086 UPE131086 UZA131086 VIW131086 VSS131086 WCO131086 WMK131086 WWG131086 Y196622 JU196622 TQ196622 ADM196622 ANI196622 AXE196622 BHA196622 BQW196622 CAS196622 CKO196622 CUK196622 DEG196622 DOC196622 DXY196622 EHU196622 ERQ196622 FBM196622 FLI196622 FVE196622 GFA196622 GOW196622 GYS196622 HIO196622 HSK196622 ICG196622 IMC196622 IVY196622 JFU196622 JPQ196622 JZM196622 KJI196622 KTE196622 LDA196622 LMW196622 LWS196622 MGO196622 MQK196622 NAG196622 NKC196622 NTY196622 ODU196622 ONQ196622 OXM196622 PHI196622 PRE196622 QBA196622 QKW196622 QUS196622 REO196622 ROK196622 RYG196622 SIC196622 SRY196622 TBU196622 TLQ196622 TVM196622 UFI196622 UPE196622 UZA196622 VIW196622 VSS196622 WCO196622 WMK196622 WWG196622 Y262158 JU262158 TQ262158 ADM262158 ANI262158 AXE262158 BHA262158 BQW262158 CAS262158 CKO262158 CUK262158 DEG262158 DOC262158 DXY262158 EHU262158 ERQ262158 FBM262158 FLI262158 FVE262158 GFA262158 GOW262158 GYS262158 HIO262158 HSK262158 ICG262158 IMC262158 IVY262158 JFU262158 JPQ262158 JZM262158 KJI262158 KTE262158 LDA262158 LMW262158 LWS262158 MGO262158 MQK262158 NAG262158 NKC262158 NTY262158 ODU262158 ONQ262158 OXM262158 PHI262158 PRE262158 QBA262158 QKW262158 QUS262158 REO262158 ROK262158 RYG262158 SIC262158 SRY262158 TBU262158 TLQ262158 TVM262158 UFI262158 UPE262158 UZA262158 VIW262158 VSS262158 WCO262158 WMK262158 WWG262158 Y327694 JU327694 TQ327694 ADM327694 ANI327694 AXE327694 BHA327694 BQW327694 CAS327694 CKO327694 CUK327694 DEG327694 DOC327694 DXY327694 EHU327694 ERQ327694 FBM327694 FLI327694 FVE327694 GFA327694 GOW327694 GYS327694 HIO327694 HSK327694 ICG327694 IMC327694 IVY327694 JFU327694 JPQ327694 JZM327694 KJI327694 KTE327694 LDA327694 LMW327694 LWS327694 MGO327694 MQK327694 NAG327694 NKC327694 NTY327694 ODU327694 ONQ327694 OXM327694 PHI327694 PRE327694 QBA327694 QKW327694 QUS327694 REO327694 ROK327694 RYG327694 SIC327694 SRY327694 TBU327694 TLQ327694 TVM327694 UFI327694 UPE327694 UZA327694 VIW327694 VSS327694 WCO327694 WMK327694 WWG327694 Y393230 JU393230 TQ393230 ADM393230 ANI393230 AXE393230 BHA393230 BQW393230 CAS393230 CKO393230 CUK393230 DEG393230 DOC393230 DXY393230 EHU393230 ERQ393230 FBM393230 FLI393230 FVE393230 GFA393230 GOW393230 GYS393230 HIO393230 HSK393230 ICG393230 IMC393230 IVY393230 JFU393230 JPQ393230 JZM393230 KJI393230 KTE393230 LDA393230 LMW393230 LWS393230 MGO393230 MQK393230 NAG393230 NKC393230 NTY393230 ODU393230 ONQ393230 OXM393230 PHI393230 PRE393230 QBA393230 QKW393230 QUS393230 REO393230 ROK393230 RYG393230 SIC393230 SRY393230 TBU393230 TLQ393230 TVM393230 UFI393230 UPE393230 UZA393230 VIW393230 VSS393230 WCO393230 WMK393230 WWG393230 Y458766 JU458766 TQ458766 ADM458766 ANI458766 AXE458766 BHA458766 BQW458766 CAS458766 CKO458766 CUK458766 DEG458766 DOC458766 DXY458766 EHU458766 ERQ458766 FBM458766 FLI458766 FVE458766 GFA458766 GOW458766 GYS458766 HIO458766 HSK458766 ICG458766 IMC458766 IVY458766 JFU458766 JPQ458766 JZM458766 KJI458766 KTE458766 LDA458766 LMW458766 LWS458766 MGO458766 MQK458766 NAG458766 NKC458766 NTY458766 ODU458766 ONQ458766 OXM458766 PHI458766 PRE458766 QBA458766 QKW458766 QUS458766 REO458766 ROK458766 RYG458766 SIC458766 SRY458766 TBU458766 TLQ458766 TVM458766 UFI458766 UPE458766 UZA458766 VIW458766 VSS458766 WCO458766 WMK458766 WWG458766 Y524302 JU524302 TQ524302 ADM524302 ANI524302 AXE524302 BHA524302 BQW524302 CAS524302 CKO524302 CUK524302 DEG524302 DOC524302 DXY524302 EHU524302 ERQ524302 FBM524302 FLI524302 FVE524302 GFA524302 GOW524302 GYS524302 HIO524302 HSK524302 ICG524302 IMC524302 IVY524302 JFU524302 JPQ524302 JZM524302 KJI524302 KTE524302 LDA524302 LMW524302 LWS524302 MGO524302 MQK524302 NAG524302 NKC524302 NTY524302 ODU524302 ONQ524302 OXM524302 PHI524302 PRE524302 QBA524302 QKW524302 QUS524302 REO524302 ROK524302 RYG524302 SIC524302 SRY524302 TBU524302 TLQ524302 TVM524302 UFI524302 UPE524302 UZA524302 VIW524302 VSS524302 WCO524302 WMK524302 WWG524302 Y589838 JU589838 TQ589838 ADM589838 ANI589838 AXE589838 BHA589838 BQW589838 CAS589838 CKO589838 CUK589838 DEG589838 DOC589838 DXY589838 EHU589838 ERQ589838 FBM589838 FLI589838 FVE589838 GFA589838 GOW589838 GYS589838 HIO589838 HSK589838 ICG589838 IMC589838 IVY589838 JFU589838 JPQ589838 JZM589838 KJI589838 KTE589838 LDA589838 LMW589838 LWS589838 MGO589838 MQK589838 NAG589838 NKC589838 NTY589838 ODU589838 ONQ589838 OXM589838 PHI589838 PRE589838 QBA589838 QKW589838 QUS589838 REO589838 ROK589838 RYG589838 SIC589838 SRY589838 TBU589838 TLQ589838 TVM589838 UFI589838 UPE589838 UZA589838 VIW589838 VSS589838 WCO589838 WMK589838 WWG589838 Y655374 JU655374 TQ655374 ADM655374 ANI655374 AXE655374 BHA655374 BQW655374 CAS655374 CKO655374 CUK655374 DEG655374 DOC655374 DXY655374 EHU655374 ERQ655374 FBM655374 FLI655374 FVE655374 GFA655374 GOW655374 GYS655374 HIO655374 HSK655374 ICG655374 IMC655374 IVY655374 JFU655374 JPQ655374 JZM655374 KJI655374 KTE655374 LDA655374 LMW655374 LWS655374 MGO655374 MQK655374 NAG655374 NKC655374 NTY655374 ODU655374 ONQ655374 OXM655374 PHI655374 PRE655374 QBA655374 QKW655374 QUS655374 REO655374 ROK655374 RYG655374 SIC655374 SRY655374 TBU655374 TLQ655374 TVM655374 UFI655374 UPE655374 UZA655374 VIW655374 VSS655374 WCO655374 WMK655374 WWG655374 Y720910 JU720910 TQ720910 ADM720910 ANI720910 AXE720910 BHA720910 BQW720910 CAS720910 CKO720910 CUK720910 DEG720910 DOC720910 DXY720910 EHU720910 ERQ720910 FBM720910 FLI720910 FVE720910 GFA720910 GOW720910 GYS720910 HIO720910 HSK720910 ICG720910 IMC720910 IVY720910 JFU720910 JPQ720910 JZM720910 KJI720910 KTE720910 LDA720910 LMW720910 LWS720910 MGO720910 MQK720910 NAG720910 NKC720910 NTY720910 ODU720910 ONQ720910 OXM720910 PHI720910 PRE720910 QBA720910 QKW720910 QUS720910 REO720910 ROK720910 RYG720910 SIC720910 SRY720910 TBU720910 TLQ720910 TVM720910 UFI720910 UPE720910 UZA720910 VIW720910 VSS720910 WCO720910 WMK720910 WWG720910 Y786446 JU786446 TQ786446 ADM786446 ANI786446 AXE786446 BHA786446 BQW786446 CAS786446 CKO786446 CUK786446 DEG786446 DOC786446 DXY786446 EHU786446 ERQ786446 FBM786446 FLI786446 FVE786446 GFA786446 GOW786446 GYS786446 HIO786446 HSK786446 ICG786446 IMC786446 IVY786446 JFU786446 JPQ786446 JZM786446 KJI786446 KTE786446 LDA786446 LMW786446 LWS786446 MGO786446 MQK786446 NAG786446 NKC786446 NTY786446 ODU786446 ONQ786446 OXM786446 PHI786446 PRE786446 QBA786446 QKW786446 QUS786446 REO786446 ROK786446 RYG786446 SIC786446 SRY786446 TBU786446 TLQ786446 TVM786446 UFI786446 UPE786446 UZA786446 VIW786446 VSS786446 WCO786446 WMK786446 WWG786446 Y851982 JU851982 TQ851982 ADM851982 ANI851982 AXE851982 BHA851982 BQW851982 CAS851982 CKO851982 CUK851982 DEG851982 DOC851982 DXY851982 EHU851982 ERQ851982 FBM851982 FLI851982 FVE851982 GFA851982 GOW851982 GYS851982 HIO851982 HSK851982 ICG851982 IMC851982 IVY851982 JFU851982 JPQ851982 JZM851982 KJI851982 KTE851982 LDA851982 LMW851982 LWS851982 MGO851982 MQK851982 NAG851982 NKC851982 NTY851982 ODU851982 ONQ851982 OXM851982 PHI851982 PRE851982 QBA851982 QKW851982 QUS851982 REO851982 ROK851982 RYG851982 SIC851982 SRY851982 TBU851982 TLQ851982 TVM851982 UFI851982 UPE851982 UZA851982 VIW851982 VSS851982 WCO851982 WMK851982 WWG851982 Y917518 JU917518 TQ917518 ADM917518 ANI917518 AXE917518 BHA917518 BQW917518 CAS917518 CKO917518 CUK917518 DEG917518 DOC917518 DXY917518 EHU917518 ERQ917518 FBM917518 FLI917518 FVE917518 GFA917518 GOW917518 GYS917518 HIO917518 HSK917518 ICG917518 IMC917518 IVY917518 JFU917518 JPQ917518 JZM917518 KJI917518 KTE917518 LDA917518 LMW917518 LWS917518 MGO917518 MQK917518 NAG917518 NKC917518 NTY917518 ODU917518 ONQ917518 OXM917518 PHI917518 PRE917518 QBA917518 QKW917518 QUS917518 REO917518 ROK917518 RYG917518 SIC917518 SRY917518 TBU917518 TLQ917518 TVM917518 UFI917518 UPE917518 UZA917518 VIW917518 VSS917518 WCO917518 WMK917518 WWG917518 Y983054 JU983054 TQ983054 ADM983054 ANI983054 AXE983054 BHA983054 BQW983054 CAS983054 CKO983054 CUK983054 DEG983054 DOC983054 DXY983054 EHU983054 ERQ983054 FBM983054 FLI983054 FVE983054 GFA983054 GOW983054 GYS983054 HIO983054 HSK983054 ICG983054 IMC983054 IVY983054 JFU983054 JPQ983054 JZM983054 KJI983054 KTE983054 LDA983054 LMW983054 LWS983054 MGO983054 MQK983054 NAG983054 NKC983054 NTY983054 ODU983054 ONQ983054 OXM983054 PHI983054 PRE983054 QBA983054 QKW983054 QUS983054 REO983054 ROK983054 RYG983054 SIC983054 SRY983054 TBU983054 TLQ983054 TVM983054 UFI983054 UPE983054 UZA983054 VIW983054 VSS983054 WCO983054 WMK983054 WWG983054 Y16:Y66 JU16:JU66 TQ16:TQ66 ADM16:ADM66 ANI16:ANI66 AXE16:AXE66 BHA16:BHA66 BQW16:BQW66 CAS16:CAS66 CKO16:CKO66 CUK16:CUK66 DEG16:DEG66 DOC16:DOC66 DXY16:DXY66 EHU16:EHU66 ERQ16:ERQ66 FBM16:FBM66 FLI16:FLI66 FVE16:FVE66 GFA16:GFA66 GOW16:GOW66 GYS16:GYS66 HIO16:HIO66 HSK16:HSK66 ICG16:ICG66 IMC16:IMC66 IVY16:IVY66 JFU16:JFU66 JPQ16:JPQ66 JZM16:JZM66 KJI16:KJI66 KTE16:KTE66 LDA16:LDA66 LMW16:LMW66 LWS16:LWS66 MGO16:MGO66 MQK16:MQK66 NAG16:NAG66 NKC16:NKC66 NTY16:NTY66 ODU16:ODU66 ONQ16:ONQ66 OXM16:OXM66 PHI16:PHI66 PRE16:PRE66 QBA16:QBA66 QKW16:QKW66 QUS16:QUS66 REO16:REO66 ROK16:ROK66 RYG16:RYG66 SIC16:SIC66 SRY16:SRY66 TBU16:TBU66 TLQ16:TLQ66 TVM16:TVM66 UFI16:UFI66 UPE16:UPE66 UZA16:UZA66 VIW16:VIW66 VSS16:VSS66 WCO16:WCO66 WMK16:WMK66 WWG16:WWG66 Y65552:Y65602 JU65552:JU65602 TQ65552:TQ65602 ADM65552:ADM65602 ANI65552:ANI65602 AXE65552:AXE65602 BHA65552:BHA65602 BQW65552:BQW65602 CAS65552:CAS65602 CKO65552:CKO65602 CUK65552:CUK65602 DEG65552:DEG65602 DOC65552:DOC65602 DXY65552:DXY65602 EHU65552:EHU65602 ERQ65552:ERQ65602 FBM65552:FBM65602 FLI65552:FLI65602 FVE65552:FVE65602 GFA65552:GFA65602 GOW65552:GOW65602 GYS65552:GYS65602 HIO65552:HIO65602 HSK65552:HSK65602 ICG65552:ICG65602 IMC65552:IMC65602 IVY65552:IVY65602 JFU65552:JFU65602 JPQ65552:JPQ65602 JZM65552:JZM65602 KJI65552:KJI65602 KTE65552:KTE65602 LDA65552:LDA65602 LMW65552:LMW65602 LWS65552:LWS65602 MGO65552:MGO65602 MQK65552:MQK65602 NAG65552:NAG65602 NKC65552:NKC65602 NTY65552:NTY65602 ODU65552:ODU65602 ONQ65552:ONQ65602 OXM65552:OXM65602 PHI65552:PHI65602 PRE65552:PRE65602 QBA65552:QBA65602 QKW65552:QKW65602 QUS65552:QUS65602 REO65552:REO65602 ROK65552:ROK65602 RYG65552:RYG65602 SIC65552:SIC65602 SRY65552:SRY65602 TBU65552:TBU65602 TLQ65552:TLQ65602 TVM65552:TVM65602 UFI65552:UFI65602 UPE65552:UPE65602 UZA65552:UZA65602 VIW65552:VIW65602 VSS65552:VSS65602 WCO65552:WCO65602 WMK65552:WMK65602 WWG65552:WWG65602 Y131088:Y131138 JU131088:JU131138 TQ131088:TQ131138 ADM131088:ADM131138 ANI131088:ANI131138 AXE131088:AXE131138 BHA131088:BHA131138 BQW131088:BQW131138 CAS131088:CAS131138 CKO131088:CKO131138 CUK131088:CUK131138 DEG131088:DEG131138 DOC131088:DOC131138 DXY131088:DXY131138 EHU131088:EHU131138 ERQ131088:ERQ131138 FBM131088:FBM131138 FLI131088:FLI131138 FVE131088:FVE131138 GFA131088:GFA131138 GOW131088:GOW131138 GYS131088:GYS131138 HIO131088:HIO131138 HSK131088:HSK131138 ICG131088:ICG131138 IMC131088:IMC131138 IVY131088:IVY131138 JFU131088:JFU131138 JPQ131088:JPQ131138 JZM131088:JZM131138 KJI131088:KJI131138 KTE131088:KTE131138 LDA131088:LDA131138 LMW131088:LMW131138 LWS131088:LWS131138 MGO131088:MGO131138 MQK131088:MQK131138 NAG131088:NAG131138 NKC131088:NKC131138 NTY131088:NTY131138 ODU131088:ODU131138 ONQ131088:ONQ131138 OXM131088:OXM131138 PHI131088:PHI131138 PRE131088:PRE131138 QBA131088:QBA131138 QKW131088:QKW131138 QUS131088:QUS131138 REO131088:REO131138 ROK131088:ROK131138 RYG131088:RYG131138 SIC131088:SIC131138 SRY131088:SRY131138 TBU131088:TBU131138 TLQ131088:TLQ131138 TVM131088:TVM131138 UFI131088:UFI131138 UPE131088:UPE131138 UZA131088:UZA131138 VIW131088:VIW131138 VSS131088:VSS131138 WCO131088:WCO131138 WMK131088:WMK131138 WWG131088:WWG131138 Y196624:Y196674 JU196624:JU196674 TQ196624:TQ196674 ADM196624:ADM196674 ANI196624:ANI196674 AXE196624:AXE196674 BHA196624:BHA196674 BQW196624:BQW196674 CAS196624:CAS196674 CKO196624:CKO196674 CUK196624:CUK196674 DEG196624:DEG196674 DOC196624:DOC196674 DXY196624:DXY196674 EHU196624:EHU196674 ERQ196624:ERQ196674 FBM196624:FBM196674 FLI196624:FLI196674 FVE196624:FVE196674 GFA196624:GFA196674 GOW196624:GOW196674 GYS196624:GYS196674 HIO196624:HIO196674 HSK196624:HSK196674 ICG196624:ICG196674 IMC196624:IMC196674 IVY196624:IVY196674 JFU196624:JFU196674 JPQ196624:JPQ196674 JZM196624:JZM196674 KJI196624:KJI196674 KTE196624:KTE196674 LDA196624:LDA196674 LMW196624:LMW196674 LWS196624:LWS196674 MGO196624:MGO196674 MQK196624:MQK196674 NAG196624:NAG196674 NKC196624:NKC196674 NTY196624:NTY196674 ODU196624:ODU196674 ONQ196624:ONQ196674 OXM196624:OXM196674 PHI196624:PHI196674 PRE196624:PRE196674 QBA196624:QBA196674 QKW196624:QKW196674 QUS196624:QUS196674 REO196624:REO196674 ROK196624:ROK196674 RYG196624:RYG196674 SIC196624:SIC196674 SRY196624:SRY196674 TBU196624:TBU196674 TLQ196624:TLQ196674 TVM196624:TVM196674 UFI196624:UFI196674 UPE196624:UPE196674 UZA196624:UZA196674 VIW196624:VIW196674 VSS196624:VSS196674 WCO196624:WCO196674 WMK196624:WMK196674 WWG196624:WWG196674 Y262160:Y262210 JU262160:JU262210 TQ262160:TQ262210 ADM262160:ADM262210 ANI262160:ANI262210 AXE262160:AXE262210 BHA262160:BHA262210 BQW262160:BQW262210 CAS262160:CAS262210 CKO262160:CKO262210 CUK262160:CUK262210 DEG262160:DEG262210 DOC262160:DOC262210 DXY262160:DXY262210 EHU262160:EHU262210 ERQ262160:ERQ262210 FBM262160:FBM262210 FLI262160:FLI262210 FVE262160:FVE262210 GFA262160:GFA262210 GOW262160:GOW262210 GYS262160:GYS262210 HIO262160:HIO262210 HSK262160:HSK262210 ICG262160:ICG262210 IMC262160:IMC262210 IVY262160:IVY262210 JFU262160:JFU262210 JPQ262160:JPQ262210 JZM262160:JZM262210 KJI262160:KJI262210 KTE262160:KTE262210 LDA262160:LDA262210 LMW262160:LMW262210 LWS262160:LWS262210 MGO262160:MGO262210 MQK262160:MQK262210 NAG262160:NAG262210 NKC262160:NKC262210 NTY262160:NTY262210 ODU262160:ODU262210 ONQ262160:ONQ262210 OXM262160:OXM262210 PHI262160:PHI262210 PRE262160:PRE262210 QBA262160:QBA262210 QKW262160:QKW262210 QUS262160:QUS262210 REO262160:REO262210 ROK262160:ROK262210 RYG262160:RYG262210 SIC262160:SIC262210 SRY262160:SRY262210 TBU262160:TBU262210 TLQ262160:TLQ262210 TVM262160:TVM262210 UFI262160:UFI262210 UPE262160:UPE262210 UZA262160:UZA262210 VIW262160:VIW262210 VSS262160:VSS262210 WCO262160:WCO262210 WMK262160:WMK262210 WWG262160:WWG262210 Y327696:Y327746 JU327696:JU327746 TQ327696:TQ327746 ADM327696:ADM327746 ANI327696:ANI327746 AXE327696:AXE327746 BHA327696:BHA327746 BQW327696:BQW327746 CAS327696:CAS327746 CKO327696:CKO327746 CUK327696:CUK327746 DEG327696:DEG327746 DOC327696:DOC327746 DXY327696:DXY327746 EHU327696:EHU327746 ERQ327696:ERQ327746 FBM327696:FBM327746 FLI327696:FLI327746 FVE327696:FVE327746 GFA327696:GFA327746 GOW327696:GOW327746 GYS327696:GYS327746 HIO327696:HIO327746 HSK327696:HSK327746 ICG327696:ICG327746 IMC327696:IMC327746 IVY327696:IVY327746 JFU327696:JFU327746 JPQ327696:JPQ327746 JZM327696:JZM327746 KJI327696:KJI327746 KTE327696:KTE327746 LDA327696:LDA327746 LMW327696:LMW327746 LWS327696:LWS327746 MGO327696:MGO327746 MQK327696:MQK327746 NAG327696:NAG327746 NKC327696:NKC327746 NTY327696:NTY327746 ODU327696:ODU327746 ONQ327696:ONQ327746 OXM327696:OXM327746 PHI327696:PHI327746 PRE327696:PRE327746 QBA327696:QBA327746 QKW327696:QKW327746 QUS327696:QUS327746 REO327696:REO327746 ROK327696:ROK327746 RYG327696:RYG327746 SIC327696:SIC327746 SRY327696:SRY327746 TBU327696:TBU327746 TLQ327696:TLQ327746 TVM327696:TVM327746 UFI327696:UFI327746 UPE327696:UPE327746 UZA327696:UZA327746 VIW327696:VIW327746 VSS327696:VSS327746 WCO327696:WCO327746 WMK327696:WMK327746 WWG327696:WWG327746 Y393232:Y393282 JU393232:JU393282 TQ393232:TQ393282 ADM393232:ADM393282 ANI393232:ANI393282 AXE393232:AXE393282 BHA393232:BHA393282 BQW393232:BQW393282 CAS393232:CAS393282 CKO393232:CKO393282 CUK393232:CUK393282 DEG393232:DEG393282 DOC393232:DOC393282 DXY393232:DXY393282 EHU393232:EHU393282 ERQ393232:ERQ393282 FBM393232:FBM393282 FLI393232:FLI393282 FVE393232:FVE393282 GFA393232:GFA393282 GOW393232:GOW393282 GYS393232:GYS393282 HIO393232:HIO393282 HSK393232:HSK393282 ICG393232:ICG393282 IMC393232:IMC393282 IVY393232:IVY393282 JFU393232:JFU393282 JPQ393232:JPQ393282 JZM393232:JZM393282 KJI393232:KJI393282 KTE393232:KTE393282 LDA393232:LDA393282 LMW393232:LMW393282 LWS393232:LWS393282 MGO393232:MGO393282 MQK393232:MQK393282 NAG393232:NAG393282 NKC393232:NKC393282 NTY393232:NTY393282 ODU393232:ODU393282 ONQ393232:ONQ393282 OXM393232:OXM393282 PHI393232:PHI393282 PRE393232:PRE393282 QBA393232:QBA393282 QKW393232:QKW393282 QUS393232:QUS393282 REO393232:REO393282 ROK393232:ROK393282 RYG393232:RYG393282 SIC393232:SIC393282 SRY393232:SRY393282 TBU393232:TBU393282 TLQ393232:TLQ393282 TVM393232:TVM393282 UFI393232:UFI393282 UPE393232:UPE393282 UZA393232:UZA393282 VIW393232:VIW393282 VSS393232:VSS393282 WCO393232:WCO393282 WMK393232:WMK393282 WWG393232:WWG393282 Y458768:Y458818 JU458768:JU458818 TQ458768:TQ458818 ADM458768:ADM458818 ANI458768:ANI458818 AXE458768:AXE458818 BHA458768:BHA458818 BQW458768:BQW458818 CAS458768:CAS458818 CKO458768:CKO458818 CUK458768:CUK458818 DEG458768:DEG458818 DOC458768:DOC458818 DXY458768:DXY458818 EHU458768:EHU458818 ERQ458768:ERQ458818 FBM458768:FBM458818 FLI458768:FLI458818 FVE458768:FVE458818 GFA458768:GFA458818 GOW458768:GOW458818 GYS458768:GYS458818 HIO458768:HIO458818 HSK458768:HSK458818 ICG458768:ICG458818 IMC458768:IMC458818 IVY458768:IVY458818 JFU458768:JFU458818 JPQ458768:JPQ458818 JZM458768:JZM458818 KJI458768:KJI458818 KTE458768:KTE458818 LDA458768:LDA458818 LMW458768:LMW458818 LWS458768:LWS458818 MGO458768:MGO458818 MQK458768:MQK458818 NAG458768:NAG458818 NKC458768:NKC458818 NTY458768:NTY458818 ODU458768:ODU458818 ONQ458768:ONQ458818 OXM458768:OXM458818 PHI458768:PHI458818 PRE458768:PRE458818 QBA458768:QBA458818 QKW458768:QKW458818 QUS458768:QUS458818 REO458768:REO458818 ROK458768:ROK458818 RYG458768:RYG458818 SIC458768:SIC458818 SRY458768:SRY458818 TBU458768:TBU458818 TLQ458768:TLQ458818 TVM458768:TVM458818 UFI458768:UFI458818 UPE458768:UPE458818 UZA458768:UZA458818 VIW458768:VIW458818 VSS458768:VSS458818 WCO458768:WCO458818 WMK458768:WMK458818 WWG458768:WWG458818 Y524304:Y524354 JU524304:JU524354 TQ524304:TQ524354 ADM524304:ADM524354 ANI524304:ANI524354 AXE524304:AXE524354 BHA524304:BHA524354 BQW524304:BQW524354 CAS524304:CAS524354 CKO524304:CKO524354 CUK524304:CUK524354 DEG524304:DEG524354 DOC524304:DOC524354 DXY524304:DXY524354 EHU524304:EHU524354 ERQ524304:ERQ524354 FBM524304:FBM524354 FLI524304:FLI524354 FVE524304:FVE524354 GFA524304:GFA524354 GOW524304:GOW524354 GYS524304:GYS524354 HIO524304:HIO524354 HSK524304:HSK524354 ICG524304:ICG524354 IMC524304:IMC524354 IVY524304:IVY524354 JFU524304:JFU524354 JPQ524304:JPQ524354 JZM524304:JZM524354 KJI524304:KJI524354 KTE524304:KTE524354 LDA524304:LDA524354 LMW524304:LMW524354 LWS524304:LWS524354 MGO524304:MGO524354 MQK524304:MQK524354 NAG524304:NAG524354 NKC524304:NKC524354 NTY524304:NTY524354 ODU524304:ODU524354 ONQ524304:ONQ524354 OXM524304:OXM524354 PHI524304:PHI524354 PRE524304:PRE524354 QBA524304:QBA524354 QKW524304:QKW524354 QUS524304:QUS524354 REO524304:REO524354 ROK524304:ROK524354 RYG524304:RYG524354 SIC524304:SIC524354 SRY524304:SRY524354 TBU524304:TBU524354 TLQ524304:TLQ524354 TVM524304:TVM524354 UFI524304:UFI524354 UPE524304:UPE524354 UZA524304:UZA524354 VIW524304:VIW524354 VSS524304:VSS524354 WCO524304:WCO524354 WMK524304:WMK524354 WWG524304:WWG524354 Y589840:Y589890 JU589840:JU589890 TQ589840:TQ589890 ADM589840:ADM589890 ANI589840:ANI589890 AXE589840:AXE589890 BHA589840:BHA589890 BQW589840:BQW589890 CAS589840:CAS589890 CKO589840:CKO589890 CUK589840:CUK589890 DEG589840:DEG589890 DOC589840:DOC589890 DXY589840:DXY589890 EHU589840:EHU589890 ERQ589840:ERQ589890 FBM589840:FBM589890 FLI589840:FLI589890 FVE589840:FVE589890 GFA589840:GFA589890 GOW589840:GOW589890 GYS589840:GYS589890 HIO589840:HIO589890 HSK589840:HSK589890 ICG589840:ICG589890 IMC589840:IMC589890 IVY589840:IVY589890 JFU589840:JFU589890 JPQ589840:JPQ589890 JZM589840:JZM589890 KJI589840:KJI589890 KTE589840:KTE589890 LDA589840:LDA589890 LMW589840:LMW589890 LWS589840:LWS589890 MGO589840:MGO589890 MQK589840:MQK589890 NAG589840:NAG589890 NKC589840:NKC589890 NTY589840:NTY589890 ODU589840:ODU589890 ONQ589840:ONQ589890 OXM589840:OXM589890 PHI589840:PHI589890 PRE589840:PRE589890 QBA589840:QBA589890 QKW589840:QKW589890 QUS589840:QUS589890 REO589840:REO589890 ROK589840:ROK589890 RYG589840:RYG589890 SIC589840:SIC589890 SRY589840:SRY589890 TBU589840:TBU589890 TLQ589840:TLQ589890 TVM589840:TVM589890 UFI589840:UFI589890 UPE589840:UPE589890 UZA589840:UZA589890 VIW589840:VIW589890 VSS589840:VSS589890 WCO589840:WCO589890 WMK589840:WMK589890 WWG589840:WWG589890 Y655376:Y655426 JU655376:JU655426 TQ655376:TQ655426 ADM655376:ADM655426 ANI655376:ANI655426 AXE655376:AXE655426 BHA655376:BHA655426 BQW655376:BQW655426 CAS655376:CAS655426 CKO655376:CKO655426 CUK655376:CUK655426 DEG655376:DEG655426 DOC655376:DOC655426 DXY655376:DXY655426 EHU655376:EHU655426 ERQ655376:ERQ655426 FBM655376:FBM655426 FLI655376:FLI655426 FVE655376:FVE655426 GFA655376:GFA655426 GOW655376:GOW655426 GYS655376:GYS655426 HIO655376:HIO655426 HSK655376:HSK655426 ICG655376:ICG655426 IMC655376:IMC655426 IVY655376:IVY655426 JFU655376:JFU655426 JPQ655376:JPQ655426 JZM655376:JZM655426 KJI655376:KJI655426 KTE655376:KTE655426 LDA655376:LDA655426 LMW655376:LMW655426 LWS655376:LWS655426 MGO655376:MGO655426 MQK655376:MQK655426 NAG655376:NAG655426 NKC655376:NKC655426 NTY655376:NTY655426 ODU655376:ODU655426 ONQ655376:ONQ655426 OXM655376:OXM655426 PHI655376:PHI655426 PRE655376:PRE655426 QBA655376:QBA655426 QKW655376:QKW655426 QUS655376:QUS655426 REO655376:REO655426 ROK655376:ROK655426 RYG655376:RYG655426 SIC655376:SIC655426 SRY655376:SRY655426 TBU655376:TBU655426 TLQ655376:TLQ655426 TVM655376:TVM655426 UFI655376:UFI655426 UPE655376:UPE655426 UZA655376:UZA655426 VIW655376:VIW655426 VSS655376:VSS655426 WCO655376:WCO655426 WMK655376:WMK655426 WWG655376:WWG655426 Y720912:Y720962 JU720912:JU720962 TQ720912:TQ720962 ADM720912:ADM720962 ANI720912:ANI720962 AXE720912:AXE720962 BHA720912:BHA720962 BQW720912:BQW720962 CAS720912:CAS720962 CKO720912:CKO720962 CUK720912:CUK720962 DEG720912:DEG720962 DOC720912:DOC720962 DXY720912:DXY720962 EHU720912:EHU720962 ERQ720912:ERQ720962 FBM720912:FBM720962 FLI720912:FLI720962 FVE720912:FVE720962 GFA720912:GFA720962 GOW720912:GOW720962 GYS720912:GYS720962 HIO720912:HIO720962 HSK720912:HSK720962 ICG720912:ICG720962 IMC720912:IMC720962 IVY720912:IVY720962 JFU720912:JFU720962 JPQ720912:JPQ720962 JZM720912:JZM720962 KJI720912:KJI720962 KTE720912:KTE720962 LDA720912:LDA720962 LMW720912:LMW720962 LWS720912:LWS720962 MGO720912:MGO720962 MQK720912:MQK720962 NAG720912:NAG720962 NKC720912:NKC720962 NTY720912:NTY720962 ODU720912:ODU720962 ONQ720912:ONQ720962 OXM720912:OXM720962 PHI720912:PHI720962 PRE720912:PRE720962 QBA720912:QBA720962 QKW720912:QKW720962 QUS720912:QUS720962 REO720912:REO720962 ROK720912:ROK720962 RYG720912:RYG720962 SIC720912:SIC720962 SRY720912:SRY720962 TBU720912:TBU720962 TLQ720912:TLQ720962 TVM720912:TVM720962 UFI720912:UFI720962 UPE720912:UPE720962 UZA720912:UZA720962 VIW720912:VIW720962 VSS720912:VSS720962 WCO720912:WCO720962 WMK720912:WMK720962 WWG720912:WWG720962 Y786448:Y786498 JU786448:JU786498 TQ786448:TQ786498 ADM786448:ADM786498 ANI786448:ANI786498 AXE786448:AXE786498 BHA786448:BHA786498 BQW786448:BQW786498 CAS786448:CAS786498 CKO786448:CKO786498 CUK786448:CUK786498 DEG786448:DEG786498 DOC786448:DOC786498 DXY786448:DXY786498 EHU786448:EHU786498 ERQ786448:ERQ786498 FBM786448:FBM786498 FLI786448:FLI786498 FVE786448:FVE786498 GFA786448:GFA786498 GOW786448:GOW786498 GYS786448:GYS786498 HIO786448:HIO786498 HSK786448:HSK786498 ICG786448:ICG786498 IMC786448:IMC786498 IVY786448:IVY786498 JFU786448:JFU786498 JPQ786448:JPQ786498 JZM786448:JZM786498 KJI786448:KJI786498 KTE786448:KTE786498 LDA786448:LDA786498 LMW786448:LMW786498 LWS786448:LWS786498 MGO786448:MGO786498 MQK786448:MQK786498 NAG786448:NAG786498 NKC786448:NKC786498 NTY786448:NTY786498 ODU786448:ODU786498 ONQ786448:ONQ786498 OXM786448:OXM786498 PHI786448:PHI786498 PRE786448:PRE786498 QBA786448:QBA786498 QKW786448:QKW786498 QUS786448:QUS786498 REO786448:REO786498 ROK786448:ROK786498 RYG786448:RYG786498 SIC786448:SIC786498 SRY786448:SRY786498 TBU786448:TBU786498 TLQ786448:TLQ786498 TVM786448:TVM786498 UFI786448:UFI786498 UPE786448:UPE786498 UZA786448:UZA786498 VIW786448:VIW786498 VSS786448:VSS786498 WCO786448:WCO786498 WMK786448:WMK786498 WWG786448:WWG786498 Y851984:Y852034 JU851984:JU852034 TQ851984:TQ852034 ADM851984:ADM852034 ANI851984:ANI852034 AXE851984:AXE852034 BHA851984:BHA852034 BQW851984:BQW852034 CAS851984:CAS852034 CKO851984:CKO852034 CUK851984:CUK852034 DEG851984:DEG852034 DOC851984:DOC852034 DXY851984:DXY852034 EHU851984:EHU852034 ERQ851984:ERQ852034 FBM851984:FBM852034 FLI851984:FLI852034 FVE851984:FVE852034 GFA851984:GFA852034 GOW851984:GOW852034 GYS851984:GYS852034 HIO851984:HIO852034 HSK851984:HSK852034 ICG851984:ICG852034 IMC851984:IMC852034 IVY851984:IVY852034 JFU851984:JFU852034 JPQ851984:JPQ852034 JZM851984:JZM852034 KJI851984:KJI852034 KTE851984:KTE852034 LDA851984:LDA852034 LMW851984:LMW852034 LWS851984:LWS852034 MGO851984:MGO852034 MQK851984:MQK852034 NAG851984:NAG852034 NKC851984:NKC852034 NTY851984:NTY852034 ODU851984:ODU852034 ONQ851984:ONQ852034 OXM851984:OXM852034 PHI851984:PHI852034 PRE851984:PRE852034 QBA851984:QBA852034 QKW851984:QKW852034 QUS851984:QUS852034 REO851984:REO852034 ROK851984:ROK852034 RYG851984:RYG852034 SIC851984:SIC852034 SRY851984:SRY852034 TBU851984:TBU852034 TLQ851984:TLQ852034 TVM851984:TVM852034 UFI851984:UFI852034 UPE851984:UPE852034 UZA851984:UZA852034 VIW851984:VIW852034 VSS851984:VSS852034 WCO851984:WCO852034 WMK851984:WMK852034 WWG851984:WWG852034 Y917520:Y917570 JU917520:JU917570 TQ917520:TQ917570 ADM917520:ADM917570 ANI917520:ANI917570 AXE917520:AXE917570 BHA917520:BHA917570 BQW917520:BQW917570 CAS917520:CAS917570 CKO917520:CKO917570 CUK917520:CUK917570 DEG917520:DEG917570 DOC917520:DOC917570 DXY917520:DXY917570 EHU917520:EHU917570 ERQ917520:ERQ917570 FBM917520:FBM917570 FLI917520:FLI917570 FVE917520:FVE917570 GFA917520:GFA917570 GOW917520:GOW917570 GYS917520:GYS917570 HIO917520:HIO917570 HSK917520:HSK917570 ICG917520:ICG917570 IMC917520:IMC917570 IVY917520:IVY917570 JFU917520:JFU917570 JPQ917520:JPQ917570 JZM917520:JZM917570 KJI917520:KJI917570 KTE917520:KTE917570 LDA917520:LDA917570 LMW917520:LMW917570 LWS917520:LWS917570 MGO917520:MGO917570 MQK917520:MQK917570 NAG917520:NAG917570 NKC917520:NKC917570 NTY917520:NTY917570 ODU917520:ODU917570 ONQ917520:ONQ917570 OXM917520:OXM917570 PHI917520:PHI917570 PRE917520:PRE917570 QBA917520:QBA917570 QKW917520:QKW917570 QUS917520:QUS917570 REO917520:REO917570 ROK917520:ROK917570 RYG917520:RYG917570 SIC917520:SIC917570 SRY917520:SRY917570 TBU917520:TBU917570 TLQ917520:TLQ917570 TVM917520:TVM917570 UFI917520:UFI917570 UPE917520:UPE917570 UZA917520:UZA917570 VIW917520:VIW917570 VSS917520:VSS917570 WCO917520:WCO917570 WMK917520:WMK917570 WWG917520:WWG917570 Y983056:Y983106 JU983056:JU983106 TQ983056:TQ983106 ADM983056:ADM983106 ANI983056:ANI983106 AXE983056:AXE983106 BHA983056:BHA983106 BQW983056:BQW983106 CAS983056:CAS983106 CKO983056:CKO983106 CUK983056:CUK983106 DEG983056:DEG983106 DOC983056:DOC983106 DXY983056:DXY983106 EHU983056:EHU983106 ERQ983056:ERQ983106 FBM983056:FBM983106 FLI983056:FLI983106 FVE983056:FVE983106 GFA983056:GFA983106 GOW983056:GOW983106 GYS983056:GYS983106 HIO983056:HIO983106 HSK983056:HSK983106 ICG983056:ICG983106 IMC983056:IMC983106 IVY983056:IVY983106 JFU983056:JFU983106 JPQ983056:JPQ983106 JZM983056:JZM983106 KJI983056:KJI983106 KTE983056:KTE983106 LDA983056:LDA983106 LMW983056:LMW983106 LWS983056:LWS983106 MGO983056:MGO983106 MQK983056:MQK983106 NAG983056:NAG983106 NKC983056:NKC983106 NTY983056:NTY983106 ODU983056:ODU983106 ONQ983056:ONQ983106 OXM983056:OXM983106 PHI983056:PHI983106 PRE983056:PRE983106 QBA983056:QBA983106 QKW983056:QKW983106 QUS983056:QUS983106 REO983056:REO983106 ROK983056:ROK983106 RYG983056:RYG983106 SIC983056:SIC983106 SRY983056:SRY983106 TBU983056:TBU983106 TLQ983056:TLQ983106 TVM983056:TVM983106 UFI983056:UFI983106 UPE983056:UPE983106 UZA983056:UZA983106 VIW983056:VIW983106 VSS983056:VSS983106 WCO983056:WCO983106 WMK983056:WMK983106 WWG983056:WWG983106">
      <formula1>"RA,RP,CP,OU"</formula1>
      <formula2>0</formula2>
    </dataValidation>
    <dataValidation type="list" allowBlank="1" sqref="P14 JL14 TH14 ADD14 AMZ14 AWV14 BGR14 BQN14 CAJ14 CKF14 CUB14 DDX14 DNT14 DXP14 EHL14 ERH14 FBD14 FKZ14 FUV14 GER14 GON14 GYJ14 HIF14 HSB14 IBX14 ILT14 IVP14 JFL14 JPH14 JZD14 KIZ14 KSV14 LCR14 LMN14 LWJ14 MGF14 MQB14 MZX14 NJT14 NTP14 ODL14 ONH14 OXD14 PGZ14 PQV14 QAR14 QKN14 QUJ14 REF14 ROB14 RXX14 SHT14 SRP14 TBL14 TLH14 TVD14 UEZ14 UOV14 UYR14 VIN14 VSJ14 WCF14 WMB14 WVX14 P65550 JL65550 TH65550 ADD65550 AMZ65550 AWV65550 BGR65550 BQN65550 CAJ65550 CKF65550 CUB65550 DDX65550 DNT65550 DXP65550 EHL65550 ERH65550 FBD65550 FKZ65550 FUV65550 GER65550 GON65550 GYJ65550 HIF65550 HSB65550 IBX65550 ILT65550 IVP65550 JFL65550 JPH65550 JZD65550 KIZ65550 KSV65550 LCR65550 LMN65550 LWJ65550 MGF65550 MQB65550 MZX65550 NJT65550 NTP65550 ODL65550 ONH65550 OXD65550 PGZ65550 PQV65550 QAR65550 QKN65550 QUJ65550 REF65550 ROB65550 RXX65550 SHT65550 SRP65550 TBL65550 TLH65550 TVD65550 UEZ65550 UOV65550 UYR65550 VIN65550 VSJ65550 WCF65550 WMB65550 WVX65550 P131086 JL131086 TH131086 ADD131086 AMZ131086 AWV131086 BGR131086 BQN131086 CAJ131086 CKF131086 CUB131086 DDX131086 DNT131086 DXP131086 EHL131086 ERH131086 FBD131086 FKZ131086 FUV131086 GER131086 GON131086 GYJ131086 HIF131086 HSB131086 IBX131086 ILT131086 IVP131086 JFL131086 JPH131086 JZD131086 KIZ131086 KSV131086 LCR131086 LMN131086 LWJ131086 MGF131086 MQB131086 MZX131086 NJT131086 NTP131086 ODL131086 ONH131086 OXD131086 PGZ131086 PQV131086 QAR131086 QKN131086 QUJ131086 REF131086 ROB131086 RXX131086 SHT131086 SRP131086 TBL131086 TLH131086 TVD131086 UEZ131086 UOV131086 UYR131086 VIN131086 VSJ131086 WCF131086 WMB131086 WVX131086 P196622 JL196622 TH196622 ADD196622 AMZ196622 AWV196622 BGR196622 BQN196622 CAJ196622 CKF196622 CUB196622 DDX196622 DNT196622 DXP196622 EHL196622 ERH196622 FBD196622 FKZ196622 FUV196622 GER196622 GON196622 GYJ196622 HIF196622 HSB196622 IBX196622 ILT196622 IVP196622 JFL196622 JPH196622 JZD196622 KIZ196622 KSV196622 LCR196622 LMN196622 LWJ196622 MGF196622 MQB196622 MZX196622 NJT196622 NTP196622 ODL196622 ONH196622 OXD196622 PGZ196622 PQV196622 QAR196622 QKN196622 QUJ196622 REF196622 ROB196622 RXX196622 SHT196622 SRP196622 TBL196622 TLH196622 TVD196622 UEZ196622 UOV196622 UYR196622 VIN196622 VSJ196622 WCF196622 WMB196622 WVX196622 P262158 JL262158 TH262158 ADD262158 AMZ262158 AWV262158 BGR262158 BQN262158 CAJ262158 CKF262158 CUB262158 DDX262158 DNT262158 DXP262158 EHL262158 ERH262158 FBD262158 FKZ262158 FUV262158 GER262158 GON262158 GYJ262158 HIF262158 HSB262158 IBX262158 ILT262158 IVP262158 JFL262158 JPH262158 JZD262158 KIZ262158 KSV262158 LCR262158 LMN262158 LWJ262158 MGF262158 MQB262158 MZX262158 NJT262158 NTP262158 ODL262158 ONH262158 OXD262158 PGZ262158 PQV262158 QAR262158 QKN262158 QUJ262158 REF262158 ROB262158 RXX262158 SHT262158 SRP262158 TBL262158 TLH262158 TVD262158 UEZ262158 UOV262158 UYR262158 VIN262158 VSJ262158 WCF262158 WMB262158 WVX262158 P327694 JL327694 TH327694 ADD327694 AMZ327694 AWV327694 BGR327694 BQN327694 CAJ327694 CKF327694 CUB327694 DDX327694 DNT327694 DXP327694 EHL327694 ERH327694 FBD327694 FKZ327694 FUV327694 GER327694 GON327694 GYJ327694 HIF327694 HSB327694 IBX327694 ILT327694 IVP327694 JFL327694 JPH327694 JZD327694 KIZ327694 KSV327694 LCR327694 LMN327694 LWJ327694 MGF327694 MQB327694 MZX327694 NJT327694 NTP327694 ODL327694 ONH327694 OXD327694 PGZ327694 PQV327694 QAR327694 QKN327694 QUJ327694 REF327694 ROB327694 RXX327694 SHT327694 SRP327694 TBL327694 TLH327694 TVD327694 UEZ327694 UOV327694 UYR327694 VIN327694 VSJ327694 WCF327694 WMB327694 WVX327694 P393230 JL393230 TH393230 ADD393230 AMZ393230 AWV393230 BGR393230 BQN393230 CAJ393230 CKF393230 CUB393230 DDX393230 DNT393230 DXP393230 EHL393230 ERH393230 FBD393230 FKZ393230 FUV393230 GER393230 GON393230 GYJ393230 HIF393230 HSB393230 IBX393230 ILT393230 IVP393230 JFL393230 JPH393230 JZD393230 KIZ393230 KSV393230 LCR393230 LMN393230 LWJ393230 MGF393230 MQB393230 MZX393230 NJT393230 NTP393230 ODL393230 ONH393230 OXD393230 PGZ393230 PQV393230 QAR393230 QKN393230 QUJ393230 REF393230 ROB393230 RXX393230 SHT393230 SRP393230 TBL393230 TLH393230 TVD393230 UEZ393230 UOV393230 UYR393230 VIN393230 VSJ393230 WCF393230 WMB393230 WVX393230 P458766 JL458766 TH458766 ADD458766 AMZ458766 AWV458766 BGR458766 BQN458766 CAJ458766 CKF458766 CUB458766 DDX458766 DNT458766 DXP458766 EHL458766 ERH458766 FBD458766 FKZ458766 FUV458766 GER458766 GON458766 GYJ458766 HIF458766 HSB458766 IBX458766 ILT458766 IVP458766 JFL458766 JPH458766 JZD458766 KIZ458766 KSV458766 LCR458766 LMN458766 LWJ458766 MGF458766 MQB458766 MZX458766 NJT458766 NTP458766 ODL458766 ONH458766 OXD458766 PGZ458766 PQV458766 QAR458766 QKN458766 QUJ458766 REF458766 ROB458766 RXX458766 SHT458766 SRP458766 TBL458766 TLH458766 TVD458766 UEZ458766 UOV458766 UYR458766 VIN458766 VSJ458766 WCF458766 WMB458766 WVX458766 P524302 JL524302 TH524302 ADD524302 AMZ524302 AWV524302 BGR524302 BQN524302 CAJ524302 CKF524302 CUB524302 DDX524302 DNT524302 DXP524302 EHL524302 ERH524302 FBD524302 FKZ524302 FUV524302 GER524302 GON524302 GYJ524302 HIF524302 HSB524302 IBX524302 ILT524302 IVP524302 JFL524302 JPH524302 JZD524302 KIZ524302 KSV524302 LCR524302 LMN524302 LWJ524302 MGF524302 MQB524302 MZX524302 NJT524302 NTP524302 ODL524302 ONH524302 OXD524302 PGZ524302 PQV524302 QAR524302 QKN524302 QUJ524302 REF524302 ROB524302 RXX524302 SHT524302 SRP524302 TBL524302 TLH524302 TVD524302 UEZ524302 UOV524302 UYR524302 VIN524302 VSJ524302 WCF524302 WMB524302 WVX524302 P589838 JL589838 TH589838 ADD589838 AMZ589838 AWV589838 BGR589838 BQN589838 CAJ589838 CKF589838 CUB589838 DDX589838 DNT589838 DXP589838 EHL589838 ERH589838 FBD589838 FKZ589838 FUV589838 GER589838 GON589838 GYJ589838 HIF589838 HSB589838 IBX589838 ILT589838 IVP589838 JFL589838 JPH589838 JZD589838 KIZ589838 KSV589838 LCR589838 LMN589838 LWJ589838 MGF589838 MQB589838 MZX589838 NJT589838 NTP589838 ODL589838 ONH589838 OXD589838 PGZ589838 PQV589838 QAR589838 QKN589838 QUJ589838 REF589838 ROB589838 RXX589838 SHT589838 SRP589838 TBL589838 TLH589838 TVD589838 UEZ589838 UOV589838 UYR589838 VIN589838 VSJ589838 WCF589838 WMB589838 WVX589838 P655374 JL655374 TH655374 ADD655374 AMZ655374 AWV655374 BGR655374 BQN655374 CAJ655374 CKF655374 CUB655374 DDX655374 DNT655374 DXP655374 EHL655374 ERH655374 FBD655374 FKZ655374 FUV655374 GER655374 GON655374 GYJ655374 HIF655374 HSB655374 IBX655374 ILT655374 IVP655374 JFL655374 JPH655374 JZD655374 KIZ655374 KSV655374 LCR655374 LMN655374 LWJ655374 MGF655374 MQB655374 MZX655374 NJT655374 NTP655374 ODL655374 ONH655374 OXD655374 PGZ655374 PQV655374 QAR655374 QKN655374 QUJ655374 REF655374 ROB655374 RXX655374 SHT655374 SRP655374 TBL655374 TLH655374 TVD655374 UEZ655374 UOV655374 UYR655374 VIN655374 VSJ655374 WCF655374 WMB655374 WVX655374 P720910 JL720910 TH720910 ADD720910 AMZ720910 AWV720910 BGR720910 BQN720910 CAJ720910 CKF720910 CUB720910 DDX720910 DNT720910 DXP720910 EHL720910 ERH720910 FBD720910 FKZ720910 FUV720910 GER720910 GON720910 GYJ720910 HIF720910 HSB720910 IBX720910 ILT720910 IVP720910 JFL720910 JPH720910 JZD720910 KIZ720910 KSV720910 LCR720910 LMN720910 LWJ720910 MGF720910 MQB720910 MZX720910 NJT720910 NTP720910 ODL720910 ONH720910 OXD720910 PGZ720910 PQV720910 QAR720910 QKN720910 QUJ720910 REF720910 ROB720910 RXX720910 SHT720910 SRP720910 TBL720910 TLH720910 TVD720910 UEZ720910 UOV720910 UYR720910 VIN720910 VSJ720910 WCF720910 WMB720910 WVX720910 P786446 JL786446 TH786446 ADD786446 AMZ786446 AWV786446 BGR786446 BQN786446 CAJ786446 CKF786446 CUB786446 DDX786446 DNT786446 DXP786446 EHL786446 ERH786446 FBD786446 FKZ786446 FUV786446 GER786446 GON786446 GYJ786446 HIF786446 HSB786446 IBX786446 ILT786446 IVP786446 JFL786446 JPH786446 JZD786446 KIZ786446 KSV786446 LCR786446 LMN786446 LWJ786446 MGF786446 MQB786446 MZX786446 NJT786446 NTP786446 ODL786446 ONH786446 OXD786446 PGZ786446 PQV786446 QAR786446 QKN786446 QUJ786446 REF786446 ROB786446 RXX786446 SHT786446 SRP786446 TBL786446 TLH786446 TVD786446 UEZ786446 UOV786446 UYR786446 VIN786446 VSJ786446 WCF786446 WMB786446 WVX786446 P851982 JL851982 TH851982 ADD851982 AMZ851982 AWV851982 BGR851982 BQN851982 CAJ851982 CKF851982 CUB851982 DDX851982 DNT851982 DXP851982 EHL851982 ERH851982 FBD851982 FKZ851982 FUV851982 GER851982 GON851982 GYJ851982 HIF851982 HSB851982 IBX851982 ILT851982 IVP851982 JFL851982 JPH851982 JZD851982 KIZ851982 KSV851982 LCR851982 LMN851982 LWJ851982 MGF851982 MQB851982 MZX851982 NJT851982 NTP851982 ODL851982 ONH851982 OXD851982 PGZ851982 PQV851982 QAR851982 QKN851982 QUJ851982 REF851982 ROB851982 RXX851982 SHT851982 SRP851982 TBL851982 TLH851982 TVD851982 UEZ851982 UOV851982 UYR851982 VIN851982 VSJ851982 WCF851982 WMB851982 WVX851982 P917518 JL917518 TH917518 ADD917518 AMZ917518 AWV917518 BGR917518 BQN917518 CAJ917518 CKF917518 CUB917518 DDX917518 DNT917518 DXP917518 EHL917518 ERH917518 FBD917518 FKZ917518 FUV917518 GER917518 GON917518 GYJ917518 HIF917518 HSB917518 IBX917518 ILT917518 IVP917518 JFL917518 JPH917518 JZD917518 KIZ917518 KSV917518 LCR917518 LMN917518 LWJ917518 MGF917518 MQB917518 MZX917518 NJT917518 NTP917518 ODL917518 ONH917518 OXD917518 PGZ917518 PQV917518 QAR917518 QKN917518 QUJ917518 REF917518 ROB917518 RXX917518 SHT917518 SRP917518 TBL917518 TLH917518 TVD917518 UEZ917518 UOV917518 UYR917518 VIN917518 VSJ917518 WCF917518 WMB917518 WVX917518 P983054 JL983054 TH983054 ADD983054 AMZ983054 AWV983054 BGR983054 BQN983054 CAJ983054 CKF983054 CUB983054 DDX983054 DNT983054 DXP983054 EHL983054 ERH983054 FBD983054 FKZ983054 FUV983054 GER983054 GON983054 GYJ983054 HIF983054 HSB983054 IBX983054 ILT983054 IVP983054 JFL983054 JPH983054 JZD983054 KIZ983054 KSV983054 LCR983054 LMN983054 LWJ983054 MGF983054 MQB983054 MZX983054 NJT983054 NTP983054 ODL983054 ONH983054 OXD983054 PGZ983054 PQV983054 QAR983054 QKN983054 QUJ983054 REF983054 ROB983054 RXX983054 SHT983054 SRP983054 TBL983054 TLH983054 TVD983054 UEZ983054 UOV983054 UYR983054 VIN983054 VSJ983054 WCF983054 WMB983054 WVX983054 P16:P66 JL16:JL66 TH16:TH66 ADD16:ADD66 AMZ16:AMZ66 AWV16:AWV66 BGR16:BGR66 BQN16:BQN66 CAJ16:CAJ66 CKF16:CKF66 CUB16:CUB66 DDX16:DDX66 DNT16:DNT66 DXP16:DXP66 EHL16:EHL66 ERH16:ERH66 FBD16:FBD66 FKZ16:FKZ66 FUV16:FUV66 GER16:GER66 GON16:GON66 GYJ16:GYJ66 HIF16:HIF66 HSB16:HSB66 IBX16:IBX66 ILT16:ILT66 IVP16:IVP66 JFL16:JFL66 JPH16:JPH66 JZD16:JZD66 KIZ16:KIZ66 KSV16:KSV66 LCR16:LCR66 LMN16:LMN66 LWJ16:LWJ66 MGF16:MGF66 MQB16:MQB66 MZX16:MZX66 NJT16:NJT66 NTP16:NTP66 ODL16:ODL66 ONH16:ONH66 OXD16:OXD66 PGZ16:PGZ66 PQV16:PQV66 QAR16:QAR66 QKN16:QKN66 QUJ16:QUJ66 REF16:REF66 ROB16:ROB66 RXX16:RXX66 SHT16:SHT66 SRP16:SRP66 TBL16:TBL66 TLH16:TLH66 TVD16:TVD66 UEZ16:UEZ66 UOV16:UOV66 UYR16:UYR66 VIN16:VIN66 VSJ16:VSJ66 WCF16:WCF66 WMB16:WMB66 WVX16:WVX66 P65552:P65602 JL65552:JL65602 TH65552:TH65602 ADD65552:ADD65602 AMZ65552:AMZ65602 AWV65552:AWV65602 BGR65552:BGR65602 BQN65552:BQN65602 CAJ65552:CAJ65602 CKF65552:CKF65602 CUB65552:CUB65602 DDX65552:DDX65602 DNT65552:DNT65602 DXP65552:DXP65602 EHL65552:EHL65602 ERH65552:ERH65602 FBD65552:FBD65602 FKZ65552:FKZ65602 FUV65552:FUV65602 GER65552:GER65602 GON65552:GON65602 GYJ65552:GYJ65602 HIF65552:HIF65602 HSB65552:HSB65602 IBX65552:IBX65602 ILT65552:ILT65602 IVP65552:IVP65602 JFL65552:JFL65602 JPH65552:JPH65602 JZD65552:JZD65602 KIZ65552:KIZ65602 KSV65552:KSV65602 LCR65552:LCR65602 LMN65552:LMN65602 LWJ65552:LWJ65602 MGF65552:MGF65602 MQB65552:MQB65602 MZX65552:MZX65602 NJT65552:NJT65602 NTP65552:NTP65602 ODL65552:ODL65602 ONH65552:ONH65602 OXD65552:OXD65602 PGZ65552:PGZ65602 PQV65552:PQV65602 QAR65552:QAR65602 QKN65552:QKN65602 QUJ65552:QUJ65602 REF65552:REF65602 ROB65552:ROB65602 RXX65552:RXX65602 SHT65552:SHT65602 SRP65552:SRP65602 TBL65552:TBL65602 TLH65552:TLH65602 TVD65552:TVD65602 UEZ65552:UEZ65602 UOV65552:UOV65602 UYR65552:UYR65602 VIN65552:VIN65602 VSJ65552:VSJ65602 WCF65552:WCF65602 WMB65552:WMB65602 WVX65552:WVX65602 P131088:P131138 JL131088:JL131138 TH131088:TH131138 ADD131088:ADD131138 AMZ131088:AMZ131138 AWV131088:AWV131138 BGR131088:BGR131138 BQN131088:BQN131138 CAJ131088:CAJ131138 CKF131088:CKF131138 CUB131088:CUB131138 DDX131088:DDX131138 DNT131088:DNT131138 DXP131088:DXP131138 EHL131088:EHL131138 ERH131088:ERH131138 FBD131088:FBD131138 FKZ131088:FKZ131138 FUV131088:FUV131138 GER131088:GER131138 GON131088:GON131138 GYJ131088:GYJ131138 HIF131088:HIF131138 HSB131088:HSB131138 IBX131088:IBX131138 ILT131088:ILT131138 IVP131088:IVP131138 JFL131088:JFL131138 JPH131088:JPH131138 JZD131088:JZD131138 KIZ131088:KIZ131138 KSV131088:KSV131138 LCR131088:LCR131138 LMN131088:LMN131138 LWJ131088:LWJ131138 MGF131088:MGF131138 MQB131088:MQB131138 MZX131088:MZX131138 NJT131088:NJT131138 NTP131088:NTP131138 ODL131088:ODL131138 ONH131088:ONH131138 OXD131088:OXD131138 PGZ131088:PGZ131138 PQV131088:PQV131138 QAR131088:QAR131138 QKN131088:QKN131138 QUJ131088:QUJ131138 REF131088:REF131138 ROB131088:ROB131138 RXX131088:RXX131138 SHT131088:SHT131138 SRP131088:SRP131138 TBL131088:TBL131138 TLH131088:TLH131138 TVD131088:TVD131138 UEZ131088:UEZ131138 UOV131088:UOV131138 UYR131088:UYR131138 VIN131088:VIN131138 VSJ131088:VSJ131138 WCF131088:WCF131138 WMB131088:WMB131138 WVX131088:WVX131138 P196624:P196674 JL196624:JL196674 TH196624:TH196674 ADD196624:ADD196674 AMZ196624:AMZ196674 AWV196624:AWV196674 BGR196624:BGR196674 BQN196624:BQN196674 CAJ196624:CAJ196674 CKF196624:CKF196674 CUB196624:CUB196674 DDX196624:DDX196674 DNT196624:DNT196674 DXP196624:DXP196674 EHL196624:EHL196674 ERH196624:ERH196674 FBD196624:FBD196674 FKZ196624:FKZ196674 FUV196624:FUV196674 GER196624:GER196674 GON196624:GON196674 GYJ196624:GYJ196674 HIF196624:HIF196674 HSB196624:HSB196674 IBX196624:IBX196674 ILT196624:ILT196674 IVP196624:IVP196674 JFL196624:JFL196674 JPH196624:JPH196674 JZD196624:JZD196674 KIZ196624:KIZ196674 KSV196624:KSV196674 LCR196624:LCR196674 LMN196624:LMN196674 LWJ196624:LWJ196674 MGF196624:MGF196674 MQB196624:MQB196674 MZX196624:MZX196674 NJT196624:NJT196674 NTP196624:NTP196674 ODL196624:ODL196674 ONH196624:ONH196674 OXD196624:OXD196674 PGZ196624:PGZ196674 PQV196624:PQV196674 QAR196624:QAR196674 QKN196624:QKN196674 QUJ196624:QUJ196674 REF196624:REF196674 ROB196624:ROB196674 RXX196624:RXX196674 SHT196624:SHT196674 SRP196624:SRP196674 TBL196624:TBL196674 TLH196624:TLH196674 TVD196624:TVD196674 UEZ196624:UEZ196674 UOV196624:UOV196674 UYR196624:UYR196674 VIN196624:VIN196674 VSJ196624:VSJ196674 WCF196624:WCF196674 WMB196624:WMB196674 WVX196624:WVX196674 P262160:P262210 JL262160:JL262210 TH262160:TH262210 ADD262160:ADD262210 AMZ262160:AMZ262210 AWV262160:AWV262210 BGR262160:BGR262210 BQN262160:BQN262210 CAJ262160:CAJ262210 CKF262160:CKF262210 CUB262160:CUB262210 DDX262160:DDX262210 DNT262160:DNT262210 DXP262160:DXP262210 EHL262160:EHL262210 ERH262160:ERH262210 FBD262160:FBD262210 FKZ262160:FKZ262210 FUV262160:FUV262210 GER262160:GER262210 GON262160:GON262210 GYJ262160:GYJ262210 HIF262160:HIF262210 HSB262160:HSB262210 IBX262160:IBX262210 ILT262160:ILT262210 IVP262160:IVP262210 JFL262160:JFL262210 JPH262160:JPH262210 JZD262160:JZD262210 KIZ262160:KIZ262210 KSV262160:KSV262210 LCR262160:LCR262210 LMN262160:LMN262210 LWJ262160:LWJ262210 MGF262160:MGF262210 MQB262160:MQB262210 MZX262160:MZX262210 NJT262160:NJT262210 NTP262160:NTP262210 ODL262160:ODL262210 ONH262160:ONH262210 OXD262160:OXD262210 PGZ262160:PGZ262210 PQV262160:PQV262210 QAR262160:QAR262210 QKN262160:QKN262210 QUJ262160:QUJ262210 REF262160:REF262210 ROB262160:ROB262210 RXX262160:RXX262210 SHT262160:SHT262210 SRP262160:SRP262210 TBL262160:TBL262210 TLH262160:TLH262210 TVD262160:TVD262210 UEZ262160:UEZ262210 UOV262160:UOV262210 UYR262160:UYR262210 VIN262160:VIN262210 VSJ262160:VSJ262210 WCF262160:WCF262210 WMB262160:WMB262210 WVX262160:WVX262210 P327696:P327746 JL327696:JL327746 TH327696:TH327746 ADD327696:ADD327746 AMZ327696:AMZ327746 AWV327696:AWV327746 BGR327696:BGR327746 BQN327696:BQN327746 CAJ327696:CAJ327746 CKF327696:CKF327746 CUB327696:CUB327746 DDX327696:DDX327746 DNT327696:DNT327746 DXP327696:DXP327746 EHL327696:EHL327746 ERH327696:ERH327746 FBD327696:FBD327746 FKZ327696:FKZ327746 FUV327696:FUV327746 GER327696:GER327746 GON327696:GON327746 GYJ327696:GYJ327746 HIF327696:HIF327746 HSB327696:HSB327746 IBX327696:IBX327746 ILT327696:ILT327746 IVP327696:IVP327746 JFL327696:JFL327746 JPH327696:JPH327746 JZD327696:JZD327746 KIZ327696:KIZ327746 KSV327696:KSV327746 LCR327696:LCR327746 LMN327696:LMN327746 LWJ327696:LWJ327746 MGF327696:MGF327746 MQB327696:MQB327746 MZX327696:MZX327746 NJT327696:NJT327746 NTP327696:NTP327746 ODL327696:ODL327746 ONH327696:ONH327746 OXD327696:OXD327746 PGZ327696:PGZ327746 PQV327696:PQV327746 QAR327696:QAR327746 QKN327696:QKN327746 QUJ327696:QUJ327746 REF327696:REF327746 ROB327696:ROB327746 RXX327696:RXX327746 SHT327696:SHT327746 SRP327696:SRP327746 TBL327696:TBL327746 TLH327696:TLH327746 TVD327696:TVD327746 UEZ327696:UEZ327746 UOV327696:UOV327746 UYR327696:UYR327746 VIN327696:VIN327746 VSJ327696:VSJ327746 WCF327696:WCF327746 WMB327696:WMB327746 WVX327696:WVX327746 P393232:P393282 JL393232:JL393282 TH393232:TH393282 ADD393232:ADD393282 AMZ393232:AMZ393282 AWV393232:AWV393282 BGR393232:BGR393282 BQN393232:BQN393282 CAJ393232:CAJ393282 CKF393232:CKF393282 CUB393232:CUB393282 DDX393232:DDX393282 DNT393232:DNT393282 DXP393232:DXP393282 EHL393232:EHL393282 ERH393232:ERH393282 FBD393232:FBD393282 FKZ393232:FKZ393282 FUV393232:FUV393282 GER393232:GER393282 GON393232:GON393282 GYJ393232:GYJ393282 HIF393232:HIF393282 HSB393232:HSB393282 IBX393232:IBX393282 ILT393232:ILT393282 IVP393232:IVP393282 JFL393232:JFL393282 JPH393232:JPH393282 JZD393232:JZD393282 KIZ393232:KIZ393282 KSV393232:KSV393282 LCR393232:LCR393282 LMN393232:LMN393282 LWJ393232:LWJ393282 MGF393232:MGF393282 MQB393232:MQB393282 MZX393232:MZX393282 NJT393232:NJT393282 NTP393232:NTP393282 ODL393232:ODL393282 ONH393232:ONH393282 OXD393232:OXD393282 PGZ393232:PGZ393282 PQV393232:PQV393282 QAR393232:QAR393282 QKN393232:QKN393282 QUJ393232:QUJ393282 REF393232:REF393282 ROB393232:ROB393282 RXX393232:RXX393282 SHT393232:SHT393282 SRP393232:SRP393282 TBL393232:TBL393282 TLH393232:TLH393282 TVD393232:TVD393282 UEZ393232:UEZ393282 UOV393232:UOV393282 UYR393232:UYR393282 VIN393232:VIN393282 VSJ393232:VSJ393282 WCF393232:WCF393282 WMB393232:WMB393282 WVX393232:WVX393282 P458768:P458818 JL458768:JL458818 TH458768:TH458818 ADD458768:ADD458818 AMZ458768:AMZ458818 AWV458768:AWV458818 BGR458768:BGR458818 BQN458768:BQN458818 CAJ458768:CAJ458818 CKF458768:CKF458818 CUB458768:CUB458818 DDX458768:DDX458818 DNT458768:DNT458818 DXP458768:DXP458818 EHL458768:EHL458818 ERH458768:ERH458818 FBD458768:FBD458818 FKZ458768:FKZ458818 FUV458768:FUV458818 GER458768:GER458818 GON458768:GON458818 GYJ458768:GYJ458818 HIF458768:HIF458818 HSB458768:HSB458818 IBX458768:IBX458818 ILT458768:ILT458818 IVP458768:IVP458818 JFL458768:JFL458818 JPH458768:JPH458818 JZD458768:JZD458818 KIZ458768:KIZ458818 KSV458768:KSV458818 LCR458768:LCR458818 LMN458768:LMN458818 LWJ458768:LWJ458818 MGF458768:MGF458818 MQB458768:MQB458818 MZX458768:MZX458818 NJT458768:NJT458818 NTP458768:NTP458818 ODL458768:ODL458818 ONH458768:ONH458818 OXD458768:OXD458818 PGZ458768:PGZ458818 PQV458768:PQV458818 QAR458768:QAR458818 QKN458768:QKN458818 QUJ458768:QUJ458818 REF458768:REF458818 ROB458768:ROB458818 RXX458768:RXX458818 SHT458768:SHT458818 SRP458768:SRP458818 TBL458768:TBL458818 TLH458768:TLH458818 TVD458768:TVD458818 UEZ458768:UEZ458818 UOV458768:UOV458818 UYR458768:UYR458818 VIN458768:VIN458818 VSJ458768:VSJ458818 WCF458768:WCF458818 WMB458768:WMB458818 WVX458768:WVX458818 P524304:P524354 JL524304:JL524354 TH524304:TH524354 ADD524304:ADD524354 AMZ524304:AMZ524354 AWV524304:AWV524354 BGR524304:BGR524354 BQN524304:BQN524354 CAJ524304:CAJ524354 CKF524304:CKF524354 CUB524304:CUB524354 DDX524304:DDX524354 DNT524304:DNT524354 DXP524304:DXP524354 EHL524304:EHL524354 ERH524304:ERH524354 FBD524304:FBD524354 FKZ524304:FKZ524354 FUV524304:FUV524354 GER524304:GER524354 GON524304:GON524354 GYJ524304:GYJ524354 HIF524304:HIF524354 HSB524304:HSB524354 IBX524304:IBX524354 ILT524304:ILT524354 IVP524304:IVP524354 JFL524304:JFL524354 JPH524304:JPH524354 JZD524304:JZD524354 KIZ524304:KIZ524354 KSV524304:KSV524354 LCR524304:LCR524354 LMN524304:LMN524354 LWJ524304:LWJ524354 MGF524304:MGF524354 MQB524304:MQB524354 MZX524304:MZX524354 NJT524304:NJT524354 NTP524304:NTP524354 ODL524304:ODL524354 ONH524304:ONH524354 OXD524304:OXD524354 PGZ524304:PGZ524354 PQV524304:PQV524354 QAR524304:QAR524354 QKN524304:QKN524354 QUJ524304:QUJ524354 REF524304:REF524354 ROB524304:ROB524354 RXX524304:RXX524354 SHT524304:SHT524354 SRP524304:SRP524354 TBL524304:TBL524354 TLH524304:TLH524354 TVD524304:TVD524354 UEZ524304:UEZ524354 UOV524304:UOV524354 UYR524304:UYR524354 VIN524304:VIN524354 VSJ524304:VSJ524354 WCF524304:WCF524354 WMB524304:WMB524354 WVX524304:WVX524354 P589840:P589890 JL589840:JL589890 TH589840:TH589890 ADD589840:ADD589890 AMZ589840:AMZ589890 AWV589840:AWV589890 BGR589840:BGR589890 BQN589840:BQN589890 CAJ589840:CAJ589890 CKF589840:CKF589890 CUB589840:CUB589890 DDX589840:DDX589890 DNT589840:DNT589890 DXP589840:DXP589890 EHL589840:EHL589890 ERH589840:ERH589890 FBD589840:FBD589890 FKZ589840:FKZ589890 FUV589840:FUV589890 GER589840:GER589890 GON589840:GON589890 GYJ589840:GYJ589890 HIF589840:HIF589890 HSB589840:HSB589890 IBX589840:IBX589890 ILT589840:ILT589890 IVP589840:IVP589890 JFL589840:JFL589890 JPH589840:JPH589890 JZD589840:JZD589890 KIZ589840:KIZ589890 KSV589840:KSV589890 LCR589840:LCR589890 LMN589840:LMN589890 LWJ589840:LWJ589890 MGF589840:MGF589890 MQB589840:MQB589890 MZX589840:MZX589890 NJT589840:NJT589890 NTP589840:NTP589890 ODL589840:ODL589890 ONH589840:ONH589890 OXD589840:OXD589890 PGZ589840:PGZ589890 PQV589840:PQV589890 QAR589840:QAR589890 QKN589840:QKN589890 QUJ589840:QUJ589890 REF589840:REF589890 ROB589840:ROB589890 RXX589840:RXX589890 SHT589840:SHT589890 SRP589840:SRP589890 TBL589840:TBL589890 TLH589840:TLH589890 TVD589840:TVD589890 UEZ589840:UEZ589890 UOV589840:UOV589890 UYR589840:UYR589890 VIN589840:VIN589890 VSJ589840:VSJ589890 WCF589840:WCF589890 WMB589840:WMB589890 WVX589840:WVX589890 P655376:P655426 JL655376:JL655426 TH655376:TH655426 ADD655376:ADD655426 AMZ655376:AMZ655426 AWV655376:AWV655426 BGR655376:BGR655426 BQN655376:BQN655426 CAJ655376:CAJ655426 CKF655376:CKF655426 CUB655376:CUB655426 DDX655376:DDX655426 DNT655376:DNT655426 DXP655376:DXP655426 EHL655376:EHL655426 ERH655376:ERH655426 FBD655376:FBD655426 FKZ655376:FKZ655426 FUV655376:FUV655426 GER655376:GER655426 GON655376:GON655426 GYJ655376:GYJ655426 HIF655376:HIF655426 HSB655376:HSB655426 IBX655376:IBX655426 ILT655376:ILT655426 IVP655376:IVP655426 JFL655376:JFL655426 JPH655376:JPH655426 JZD655376:JZD655426 KIZ655376:KIZ655426 KSV655376:KSV655426 LCR655376:LCR655426 LMN655376:LMN655426 LWJ655376:LWJ655426 MGF655376:MGF655426 MQB655376:MQB655426 MZX655376:MZX655426 NJT655376:NJT655426 NTP655376:NTP655426 ODL655376:ODL655426 ONH655376:ONH655426 OXD655376:OXD655426 PGZ655376:PGZ655426 PQV655376:PQV655426 QAR655376:QAR655426 QKN655376:QKN655426 QUJ655376:QUJ655426 REF655376:REF655426 ROB655376:ROB655426 RXX655376:RXX655426 SHT655376:SHT655426 SRP655376:SRP655426 TBL655376:TBL655426 TLH655376:TLH655426 TVD655376:TVD655426 UEZ655376:UEZ655426 UOV655376:UOV655426 UYR655376:UYR655426 VIN655376:VIN655426 VSJ655376:VSJ655426 WCF655376:WCF655426 WMB655376:WMB655426 WVX655376:WVX655426 P720912:P720962 JL720912:JL720962 TH720912:TH720962 ADD720912:ADD720962 AMZ720912:AMZ720962 AWV720912:AWV720962 BGR720912:BGR720962 BQN720912:BQN720962 CAJ720912:CAJ720962 CKF720912:CKF720962 CUB720912:CUB720962 DDX720912:DDX720962 DNT720912:DNT720962 DXP720912:DXP720962 EHL720912:EHL720962 ERH720912:ERH720962 FBD720912:FBD720962 FKZ720912:FKZ720962 FUV720912:FUV720962 GER720912:GER720962 GON720912:GON720962 GYJ720912:GYJ720962 HIF720912:HIF720962 HSB720912:HSB720962 IBX720912:IBX720962 ILT720912:ILT720962 IVP720912:IVP720962 JFL720912:JFL720962 JPH720912:JPH720962 JZD720912:JZD720962 KIZ720912:KIZ720962 KSV720912:KSV720962 LCR720912:LCR720962 LMN720912:LMN720962 LWJ720912:LWJ720962 MGF720912:MGF720962 MQB720912:MQB720962 MZX720912:MZX720962 NJT720912:NJT720962 NTP720912:NTP720962 ODL720912:ODL720962 ONH720912:ONH720962 OXD720912:OXD720962 PGZ720912:PGZ720962 PQV720912:PQV720962 QAR720912:QAR720962 QKN720912:QKN720962 QUJ720912:QUJ720962 REF720912:REF720962 ROB720912:ROB720962 RXX720912:RXX720962 SHT720912:SHT720962 SRP720912:SRP720962 TBL720912:TBL720962 TLH720912:TLH720962 TVD720912:TVD720962 UEZ720912:UEZ720962 UOV720912:UOV720962 UYR720912:UYR720962 VIN720912:VIN720962 VSJ720912:VSJ720962 WCF720912:WCF720962 WMB720912:WMB720962 WVX720912:WVX720962 P786448:P786498 JL786448:JL786498 TH786448:TH786498 ADD786448:ADD786498 AMZ786448:AMZ786498 AWV786448:AWV786498 BGR786448:BGR786498 BQN786448:BQN786498 CAJ786448:CAJ786498 CKF786448:CKF786498 CUB786448:CUB786498 DDX786448:DDX786498 DNT786448:DNT786498 DXP786448:DXP786498 EHL786448:EHL786498 ERH786448:ERH786498 FBD786448:FBD786498 FKZ786448:FKZ786498 FUV786448:FUV786498 GER786448:GER786498 GON786448:GON786498 GYJ786448:GYJ786498 HIF786448:HIF786498 HSB786448:HSB786498 IBX786448:IBX786498 ILT786448:ILT786498 IVP786448:IVP786498 JFL786448:JFL786498 JPH786448:JPH786498 JZD786448:JZD786498 KIZ786448:KIZ786498 KSV786448:KSV786498 LCR786448:LCR786498 LMN786448:LMN786498 LWJ786448:LWJ786498 MGF786448:MGF786498 MQB786448:MQB786498 MZX786448:MZX786498 NJT786448:NJT786498 NTP786448:NTP786498 ODL786448:ODL786498 ONH786448:ONH786498 OXD786448:OXD786498 PGZ786448:PGZ786498 PQV786448:PQV786498 QAR786448:QAR786498 QKN786448:QKN786498 QUJ786448:QUJ786498 REF786448:REF786498 ROB786448:ROB786498 RXX786448:RXX786498 SHT786448:SHT786498 SRP786448:SRP786498 TBL786448:TBL786498 TLH786448:TLH786498 TVD786448:TVD786498 UEZ786448:UEZ786498 UOV786448:UOV786498 UYR786448:UYR786498 VIN786448:VIN786498 VSJ786448:VSJ786498 WCF786448:WCF786498 WMB786448:WMB786498 WVX786448:WVX786498 P851984:P852034 JL851984:JL852034 TH851984:TH852034 ADD851984:ADD852034 AMZ851984:AMZ852034 AWV851984:AWV852034 BGR851984:BGR852034 BQN851984:BQN852034 CAJ851984:CAJ852034 CKF851984:CKF852034 CUB851984:CUB852034 DDX851984:DDX852034 DNT851984:DNT852034 DXP851984:DXP852034 EHL851984:EHL852034 ERH851984:ERH852034 FBD851984:FBD852034 FKZ851984:FKZ852034 FUV851984:FUV852034 GER851984:GER852034 GON851984:GON852034 GYJ851984:GYJ852034 HIF851984:HIF852034 HSB851984:HSB852034 IBX851984:IBX852034 ILT851984:ILT852034 IVP851984:IVP852034 JFL851984:JFL852034 JPH851984:JPH852034 JZD851984:JZD852034 KIZ851984:KIZ852034 KSV851984:KSV852034 LCR851984:LCR852034 LMN851984:LMN852034 LWJ851984:LWJ852034 MGF851984:MGF852034 MQB851984:MQB852034 MZX851984:MZX852034 NJT851984:NJT852034 NTP851984:NTP852034 ODL851984:ODL852034 ONH851984:ONH852034 OXD851984:OXD852034 PGZ851984:PGZ852034 PQV851984:PQV852034 QAR851984:QAR852034 QKN851984:QKN852034 QUJ851984:QUJ852034 REF851984:REF852034 ROB851984:ROB852034 RXX851984:RXX852034 SHT851984:SHT852034 SRP851984:SRP852034 TBL851984:TBL852034 TLH851984:TLH852034 TVD851984:TVD852034 UEZ851984:UEZ852034 UOV851984:UOV852034 UYR851984:UYR852034 VIN851984:VIN852034 VSJ851984:VSJ852034 WCF851984:WCF852034 WMB851984:WMB852034 WVX851984:WVX852034 P917520:P917570 JL917520:JL917570 TH917520:TH917570 ADD917520:ADD917570 AMZ917520:AMZ917570 AWV917520:AWV917570 BGR917520:BGR917570 BQN917520:BQN917570 CAJ917520:CAJ917570 CKF917520:CKF917570 CUB917520:CUB917570 DDX917520:DDX917570 DNT917520:DNT917570 DXP917520:DXP917570 EHL917520:EHL917570 ERH917520:ERH917570 FBD917520:FBD917570 FKZ917520:FKZ917570 FUV917520:FUV917570 GER917520:GER917570 GON917520:GON917570 GYJ917520:GYJ917570 HIF917520:HIF917570 HSB917520:HSB917570 IBX917520:IBX917570 ILT917520:ILT917570 IVP917520:IVP917570 JFL917520:JFL917570 JPH917520:JPH917570 JZD917520:JZD917570 KIZ917520:KIZ917570 KSV917520:KSV917570 LCR917520:LCR917570 LMN917520:LMN917570 LWJ917520:LWJ917570 MGF917520:MGF917570 MQB917520:MQB917570 MZX917520:MZX917570 NJT917520:NJT917570 NTP917520:NTP917570 ODL917520:ODL917570 ONH917520:ONH917570 OXD917520:OXD917570 PGZ917520:PGZ917570 PQV917520:PQV917570 QAR917520:QAR917570 QKN917520:QKN917570 QUJ917520:QUJ917570 REF917520:REF917570 ROB917520:ROB917570 RXX917520:RXX917570 SHT917520:SHT917570 SRP917520:SRP917570 TBL917520:TBL917570 TLH917520:TLH917570 TVD917520:TVD917570 UEZ917520:UEZ917570 UOV917520:UOV917570 UYR917520:UYR917570 VIN917520:VIN917570 VSJ917520:VSJ917570 WCF917520:WCF917570 WMB917520:WMB917570 WVX917520:WVX917570 P983056:P983106 JL983056:JL983106 TH983056:TH983106 ADD983056:ADD983106 AMZ983056:AMZ983106 AWV983056:AWV983106 BGR983056:BGR983106 BQN983056:BQN983106 CAJ983056:CAJ983106 CKF983056:CKF983106 CUB983056:CUB983106 DDX983056:DDX983106 DNT983056:DNT983106 DXP983056:DXP983106 EHL983056:EHL983106 ERH983056:ERH983106 FBD983056:FBD983106 FKZ983056:FKZ983106 FUV983056:FUV983106 GER983056:GER983106 GON983056:GON983106 GYJ983056:GYJ983106 HIF983056:HIF983106 HSB983056:HSB983106 IBX983056:IBX983106 ILT983056:ILT983106 IVP983056:IVP983106 JFL983056:JFL983106 JPH983056:JPH983106 JZD983056:JZD983106 KIZ983056:KIZ983106 KSV983056:KSV983106 LCR983056:LCR983106 LMN983056:LMN983106 LWJ983056:LWJ983106 MGF983056:MGF983106 MQB983056:MQB983106 MZX983056:MZX983106 NJT983056:NJT983106 NTP983056:NTP983106 ODL983056:ODL983106 ONH983056:ONH983106 OXD983056:OXD983106 PGZ983056:PGZ983106 PQV983056:PQV983106 QAR983056:QAR983106 QKN983056:QKN983106 QUJ983056:QUJ983106 REF983056:REF983106 ROB983056:ROB983106 RXX983056:RXX983106 SHT983056:SHT983106 SRP983056:SRP983106 TBL983056:TBL983106 TLH983056:TLH983106 TVD983056:TVD983106 UEZ983056:UEZ983106 UOV983056:UOV983106 UYR983056:UYR983106 VIN983056:VIN983106 VSJ983056:VSJ983106 WCF983056:WCF983106 WMB983056:WMB983106 WVX983056:WVX983106">
      <formula1>"SINAPI,SINAPI-I,SICRO,Composição,Cotação"</formula1>
      <formula2>0</formula2>
    </dataValidation>
    <dataValidation type="decimal" operator="greaterThan" allowBlank="1" showErrorMessage="1" error="Apenas números decimais maiores que zero." sqref="U14 JQ14 TM14 ADI14 ANE14 AXA14 BGW14 BQS14 CAO14 CKK14 CUG14 DEC14 DNY14 DXU14 EHQ14 ERM14 FBI14 FLE14 FVA14 GEW14 GOS14 GYO14 HIK14 HSG14 ICC14 ILY14 IVU14 JFQ14 JPM14 JZI14 KJE14 KTA14 LCW14 LMS14 LWO14 MGK14 MQG14 NAC14 NJY14 NTU14 ODQ14 ONM14 OXI14 PHE14 PRA14 QAW14 QKS14 QUO14 REK14 ROG14 RYC14 SHY14 SRU14 TBQ14 TLM14 TVI14 UFE14 UPA14 UYW14 VIS14 VSO14 WCK14 WMG14 WWC14 U65550 JQ65550 TM65550 ADI65550 ANE65550 AXA65550 BGW65550 BQS65550 CAO65550 CKK65550 CUG65550 DEC65550 DNY65550 DXU65550 EHQ65550 ERM65550 FBI65550 FLE65550 FVA65550 GEW65550 GOS65550 GYO65550 HIK65550 HSG65550 ICC65550 ILY65550 IVU65550 JFQ65550 JPM65550 JZI65550 KJE65550 KTA65550 LCW65550 LMS65550 LWO65550 MGK65550 MQG65550 NAC65550 NJY65550 NTU65550 ODQ65550 ONM65550 OXI65550 PHE65550 PRA65550 QAW65550 QKS65550 QUO65550 REK65550 ROG65550 RYC65550 SHY65550 SRU65550 TBQ65550 TLM65550 TVI65550 UFE65550 UPA65550 UYW65550 VIS65550 VSO65550 WCK65550 WMG65550 WWC65550 U131086 JQ131086 TM131086 ADI131086 ANE131086 AXA131086 BGW131086 BQS131086 CAO131086 CKK131086 CUG131086 DEC131086 DNY131086 DXU131086 EHQ131086 ERM131086 FBI131086 FLE131086 FVA131086 GEW131086 GOS131086 GYO131086 HIK131086 HSG131086 ICC131086 ILY131086 IVU131086 JFQ131086 JPM131086 JZI131086 KJE131086 KTA131086 LCW131086 LMS131086 LWO131086 MGK131086 MQG131086 NAC131086 NJY131086 NTU131086 ODQ131086 ONM131086 OXI131086 PHE131086 PRA131086 QAW131086 QKS131086 QUO131086 REK131086 ROG131086 RYC131086 SHY131086 SRU131086 TBQ131086 TLM131086 TVI131086 UFE131086 UPA131086 UYW131086 VIS131086 VSO131086 WCK131086 WMG131086 WWC131086 U196622 JQ196622 TM196622 ADI196622 ANE196622 AXA196622 BGW196622 BQS196622 CAO196622 CKK196622 CUG196622 DEC196622 DNY196622 DXU196622 EHQ196622 ERM196622 FBI196622 FLE196622 FVA196622 GEW196622 GOS196622 GYO196622 HIK196622 HSG196622 ICC196622 ILY196622 IVU196622 JFQ196622 JPM196622 JZI196622 KJE196622 KTA196622 LCW196622 LMS196622 LWO196622 MGK196622 MQG196622 NAC196622 NJY196622 NTU196622 ODQ196622 ONM196622 OXI196622 PHE196622 PRA196622 QAW196622 QKS196622 QUO196622 REK196622 ROG196622 RYC196622 SHY196622 SRU196622 TBQ196622 TLM196622 TVI196622 UFE196622 UPA196622 UYW196622 VIS196622 VSO196622 WCK196622 WMG196622 WWC196622 U262158 JQ262158 TM262158 ADI262158 ANE262158 AXA262158 BGW262158 BQS262158 CAO262158 CKK262158 CUG262158 DEC262158 DNY262158 DXU262158 EHQ262158 ERM262158 FBI262158 FLE262158 FVA262158 GEW262158 GOS262158 GYO262158 HIK262158 HSG262158 ICC262158 ILY262158 IVU262158 JFQ262158 JPM262158 JZI262158 KJE262158 KTA262158 LCW262158 LMS262158 LWO262158 MGK262158 MQG262158 NAC262158 NJY262158 NTU262158 ODQ262158 ONM262158 OXI262158 PHE262158 PRA262158 QAW262158 QKS262158 QUO262158 REK262158 ROG262158 RYC262158 SHY262158 SRU262158 TBQ262158 TLM262158 TVI262158 UFE262158 UPA262158 UYW262158 VIS262158 VSO262158 WCK262158 WMG262158 WWC262158 U327694 JQ327694 TM327694 ADI327694 ANE327694 AXA327694 BGW327694 BQS327694 CAO327694 CKK327694 CUG327694 DEC327694 DNY327694 DXU327694 EHQ327694 ERM327694 FBI327694 FLE327694 FVA327694 GEW327694 GOS327694 GYO327694 HIK327694 HSG327694 ICC327694 ILY327694 IVU327694 JFQ327694 JPM327694 JZI327694 KJE327694 KTA327694 LCW327694 LMS327694 LWO327694 MGK327694 MQG327694 NAC327694 NJY327694 NTU327694 ODQ327694 ONM327694 OXI327694 PHE327694 PRA327694 QAW327694 QKS327694 QUO327694 REK327694 ROG327694 RYC327694 SHY327694 SRU327694 TBQ327694 TLM327694 TVI327694 UFE327694 UPA327694 UYW327694 VIS327694 VSO327694 WCK327694 WMG327694 WWC327694 U393230 JQ393230 TM393230 ADI393230 ANE393230 AXA393230 BGW393230 BQS393230 CAO393230 CKK393230 CUG393230 DEC393230 DNY393230 DXU393230 EHQ393230 ERM393230 FBI393230 FLE393230 FVA393230 GEW393230 GOS393230 GYO393230 HIK393230 HSG393230 ICC393230 ILY393230 IVU393230 JFQ393230 JPM393230 JZI393230 KJE393230 KTA393230 LCW393230 LMS393230 LWO393230 MGK393230 MQG393230 NAC393230 NJY393230 NTU393230 ODQ393230 ONM393230 OXI393230 PHE393230 PRA393230 QAW393230 QKS393230 QUO393230 REK393230 ROG393230 RYC393230 SHY393230 SRU393230 TBQ393230 TLM393230 TVI393230 UFE393230 UPA393230 UYW393230 VIS393230 VSO393230 WCK393230 WMG393230 WWC393230 U458766 JQ458766 TM458766 ADI458766 ANE458766 AXA458766 BGW458766 BQS458766 CAO458766 CKK458766 CUG458766 DEC458766 DNY458766 DXU458766 EHQ458766 ERM458766 FBI458766 FLE458766 FVA458766 GEW458766 GOS458766 GYO458766 HIK458766 HSG458766 ICC458766 ILY458766 IVU458766 JFQ458766 JPM458766 JZI458766 KJE458766 KTA458766 LCW458766 LMS458766 LWO458766 MGK458766 MQG458766 NAC458766 NJY458766 NTU458766 ODQ458766 ONM458766 OXI458766 PHE458766 PRA458766 QAW458766 QKS458766 QUO458766 REK458766 ROG458766 RYC458766 SHY458766 SRU458766 TBQ458766 TLM458766 TVI458766 UFE458766 UPA458766 UYW458766 VIS458766 VSO458766 WCK458766 WMG458766 WWC458766 U524302 JQ524302 TM524302 ADI524302 ANE524302 AXA524302 BGW524302 BQS524302 CAO524302 CKK524302 CUG524302 DEC524302 DNY524302 DXU524302 EHQ524302 ERM524302 FBI524302 FLE524302 FVA524302 GEW524302 GOS524302 GYO524302 HIK524302 HSG524302 ICC524302 ILY524302 IVU524302 JFQ524302 JPM524302 JZI524302 KJE524302 KTA524302 LCW524302 LMS524302 LWO524302 MGK524302 MQG524302 NAC524302 NJY524302 NTU524302 ODQ524302 ONM524302 OXI524302 PHE524302 PRA524302 QAW524302 QKS524302 QUO524302 REK524302 ROG524302 RYC524302 SHY524302 SRU524302 TBQ524302 TLM524302 TVI524302 UFE524302 UPA524302 UYW524302 VIS524302 VSO524302 WCK524302 WMG524302 WWC524302 U589838 JQ589838 TM589838 ADI589838 ANE589838 AXA589838 BGW589838 BQS589838 CAO589838 CKK589838 CUG589838 DEC589838 DNY589838 DXU589838 EHQ589838 ERM589838 FBI589838 FLE589838 FVA589838 GEW589838 GOS589838 GYO589838 HIK589838 HSG589838 ICC589838 ILY589838 IVU589838 JFQ589838 JPM589838 JZI589838 KJE589838 KTA589838 LCW589838 LMS589838 LWO589838 MGK589838 MQG589838 NAC589838 NJY589838 NTU589838 ODQ589838 ONM589838 OXI589838 PHE589838 PRA589838 QAW589838 QKS589838 QUO589838 REK589838 ROG589838 RYC589838 SHY589838 SRU589838 TBQ589838 TLM589838 TVI589838 UFE589838 UPA589838 UYW589838 VIS589838 VSO589838 WCK589838 WMG589838 WWC589838 U655374 JQ655374 TM655374 ADI655374 ANE655374 AXA655374 BGW655374 BQS655374 CAO655374 CKK655374 CUG655374 DEC655374 DNY655374 DXU655374 EHQ655374 ERM655374 FBI655374 FLE655374 FVA655374 GEW655374 GOS655374 GYO655374 HIK655374 HSG655374 ICC655374 ILY655374 IVU655374 JFQ655374 JPM655374 JZI655374 KJE655374 KTA655374 LCW655374 LMS655374 LWO655374 MGK655374 MQG655374 NAC655374 NJY655374 NTU655374 ODQ655374 ONM655374 OXI655374 PHE655374 PRA655374 QAW655374 QKS655374 QUO655374 REK655374 ROG655374 RYC655374 SHY655374 SRU655374 TBQ655374 TLM655374 TVI655374 UFE655374 UPA655374 UYW655374 VIS655374 VSO655374 WCK655374 WMG655374 WWC655374 U720910 JQ720910 TM720910 ADI720910 ANE720910 AXA720910 BGW720910 BQS720910 CAO720910 CKK720910 CUG720910 DEC720910 DNY720910 DXU720910 EHQ720910 ERM720910 FBI720910 FLE720910 FVA720910 GEW720910 GOS720910 GYO720910 HIK720910 HSG720910 ICC720910 ILY720910 IVU720910 JFQ720910 JPM720910 JZI720910 KJE720910 KTA720910 LCW720910 LMS720910 LWO720910 MGK720910 MQG720910 NAC720910 NJY720910 NTU720910 ODQ720910 ONM720910 OXI720910 PHE720910 PRA720910 QAW720910 QKS720910 QUO720910 REK720910 ROG720910 RYC720910 SHY720910 SRU720910 TBQ720910 TLM720910 TVI720910 UFE720910 UPA720910 UYW720910 VIS720910 VSO720910 WCK720910 WMG720910 WWC720910 U786446 JQ786446 TM786446 ADI786446 ANE786446 AXA786446 BGW786446 BQS786446 CAO786446 CKK786446 CUG786446 DEC786446 DNY786446 DXU786446 EHQ786446 ERM786446 FBI786446 FLE786446 FVA786446 GEW786446 GOS786446 GYO786446 HIK786446 HSG786446 ICC786446 ILY786446 IVU786446 JFQ786446 JPM786446 JZI786446 KJE786446 KTA786446 LCW786446 LMS786446 LWO786446 MGK786446 MQG786446 NAC786446 NJY786446 NTU786446 ODQ786446 ONM786446 OXI786446 PHE786446 PRA786446 QAW786446 QKS786446 QUO786446 REK786446 ROG786446 RYC786446 SHY786446 SRU786446 TBQ786446 TLM786446 TVI786446 UFE786446 UPA786446 UYW786446 VIS786446 VSO786446 WCK786446 WMG786446 WWC786446 U851982 JQ851982 TM851982 ADI851982 ANE851982 AXA851982 BGW851982 BQS851982 CAO851982 CKK851982 CUG851982 DEC851982 DNY851982 DXU851982 EHQ851982 ERM851982 FBI851982 FLE851982 FVA851982 GEW851982 GOS851982 GYO851982 HIK851982 HSG851982 ICC851982 ILY851982 IVU851982 JFQ851982 JPM851982 JZI851982 KJE851982 KTA851982 LCW851982 LMS851982 LWO851982 MGK851982 MQG851982 NAC851982 NJY851982 NTU851982 ODQ851982 ONM851982 OXI851982 PHE851982 PRA851982 QAW851982 QKS851982 QUO851982 REK851982 ROG851982 RYC851982 SHY851982 SRU851982 TBQ851982 TLM851982 TVI851982 UFE851982 UPA851982 UYW851982 VIS851982 VSO851982 WCK851982 WMG851982 WWC851982 U917518 JQ917518 TM917518 ADI917518 ANE917518 AXA917518 BGW917518 BQS917518 CAO917518 CKK917518 CUG917518 DEC917518 DNY917518 DXU917518 EHQ917518 ERM917518 FBI917518 FLE917518 FVA917518 GEW917518 GOS917518 GYO917518 HIK917518 HSG917518 ICC917518 ILY917518 IVU917518 JFQ917518 JPM917518 JZI917518 KJE917518 KTA917518 LCW917518 LMS917518 LWO917518 MGK917518 MQG917518 NAC917518 NJY917518 NTU917518 ODQ917518 ONM917518 OXI917518 PHE917518 PRA917518 QAW917518 QKS917518 QUO917518 REK917518 ROG917518 RYC917518 SHY917518 SRU917518 TBQ917518 TLM917518 TVI917518 UFE917518 UPA917518 UYW917518 VIS917518 VSO917518 WCK917518 WMG917518 WWC917518 U983054 JQ983054 TM983054 ADI983054 ANE983054 AXA983054 BGW983054 BQS983054 CAO983054 CKK983054 CUG983054 DEC983054 DNY983054 DXU983054 EHQ983054 ERM983054 FBI983054 FLE983054 FVA983054 GEW983054 GOS983054 GYO983054 HIK983054 HSG983054 ICC983054 ILY983054 IVU983054 JFQ983054 JPM983054 JZI983054 KJE983054 KTA983054 LCW983054 LMS983054 LWO983054 MGK983054 MQG983054 NAC983054 NJY983054 NTU983054 ODQ983054 ONM983054 OXI983054 PHE983054 PRA983054 QAW983054 QKS983054 QUO983054 REK983054 ROG983054 RYC983054 SHY983054 SRU983054 TBQ983054 TLM983054 TVI983054 UFE983054 UPA983054 UYW983054 VIS983054 VSO983054 WCK983054 WMG983054 WWC983054 AL14 KH14 UD14 ADZ14 ANV14 AXR14 BHN14 BRJ14 CBF14 CLB14 CUX14 DET14 DOP14 DYL14 EIH14 ESD14 FBZ14 FLV14 FVR14 GFN14 GPJ14 GZF14 HJB14 HSX14 ICT14 IMP14 IWL14 JGH14 JQD14 JZZ14 KJV14 KTR14 LDN14 LNJ14 LXF14 MHB14 MQX14 NAT14 NKP14 NUL14 OEH14 OOD14 OXZ14 PHV14 PRR14 QBN14 QLJ14 QVF14 RFB14 ROX14 RYT14 SIP14 SSL14 TCH14 TMD14 TVZ14 UFV14 UPR14 UZN14 VJJ14 VTF14 WDB14 WMX14 WWT14 AL65550 KH65550 UD65550 ADZ65550 ANV65550 AXR65550 BHN65550 BRJ65550 CBF65550 CLB65550 CUX65550 DET65550 DOP65550 DYL65550 EIH65550 ESD65550 FBZ65550 FLV65550 FVR65550 GFN65550 GPJ65550 GZF65550 HJB65550 HSX65550 ICT65550 IMP65550 IWL65550 JGH65550 JQD65550 JZZ65550 KJV65550 KTR65550 LDN65550 LNJ65550 LXF65550 MHB65550 MQX65550 NAT65550 NKP65550 NUL65550 OEH65550 OOD65550 OXZ65550 PHV65550 PRR65550 QBN65550 QLJ65550 QVF65550 RFB65550 ROX65550 RYT65550 SIP65550 SSL65550 TCH65550 TMD65550 TVZ65550 UFV65550 UPR65550 UZN65550 VJJ65550 VTF65550 WDB65550 WMX65550 WWT65550 AL131086 KH131086 UD131086 ADZ131086 ANV131086 AXR131086 BHN131086 BRJ131086 CBF131086 CLB131086 CUX131086 DET131086 DOP131086 DYL131086 EIH131086 ESD131086 FBZ131086 FLV131086 FVR131086 GFN131086 GPJ131086 GZF131086 HJB131086 HSX131086 ICT131086 IMP131086 IWL131086 JGH131086 JQD131086 JZZ131086 KJV131086 KTR131086 LDN131086 LNJ131086 LXF131086 MHB131086 MQX131086 NAT131086 NKP131086 NUL131086 OEH131086 OOD131086 OXZ131086 PHV131086 PRR131086 QBN131086 QLJ131086 QVF131086 RFB131086 ROX131086 RYT131086 SIP131086 SSL131086 TCH131086 TMD131086 TVZ131086 UFV131086 UPR131086 UZN131086 VJJ131086 VTF131086 WDB131086 WMX131086 WWT131086 AL196622 KH196622 UD196622 ADZ196622 ANV196622 AXR196622 BHN196622 BRJ196622 CBF196622 CLB196622 CUX196622 DET196622 DOP196622 DYL196622 EIH196622 ESD196622 FBZ196622 FLV196622 FVR196622 GFN196622 GPJ196622 GZF196622 HJB196622 HSX196622 ICT196622 IMP196622 IWL196622 JGH196622 JQD196622 JZZ196622 KJV196622 KTR196622 LDN196622 LNJ196622 LXF196622 MHB196622 MQX196622 NAT196622 NKP196622 NUL196622 OEH196622 OOD196622 OXZ196622 PHV196622 PRR196622 QBN196622 QLJ196622 QVF196622 RFB196622 ROX196622 RYT196622 SIP196622 SSL196622 TCH196622 TMD196622 TVZ196622 UFV196622 UPR196622 UZN196622 VJJ196622 VTF196622 WDB196622 WMX196622 WWT196622 AL262158 KH262158 UD262158 ADZ262158 ANV262158 AXR262158 BHN262158 BRJ262158 CBF262158 CLB262158 CUX262158 DET262158 DOP262158 DYL262158 EIH262158 ESD262158 FBZ262158 FLV262158 FVR262158 GFN262158 GPJ262158 GZF262158 HJB262158 HSX262158 ICT262158 IMP262158 IWL262158 JGH262158 JQD262158 JZZ262158 KJV262158 KTR262158 LDN262158 LNJ262158 LXF262158 MHB262158 MQX262158 NAT262158 NKP262158 NUL262158 OEH262158 OOD262158 OXZ262158 PHV262158 PRR262158 QBN262158 QLJ262158 QVF262158 RFB262158 ROX262158 RYT262158 SIP262158 SSL262158 TCH262158 TMD262158 TVZ262158 UFV262158 UPR262158 UZN262158 VJJ262158 VTF262158 WDB262158 WMX262158 WWT262158 AL327694 KH327694 UD327694 ADZ327694 ANV327694 AXR327694 BHN327694 BRJ327694 CBF327694 CLB327694 CUX327694 DET327694 DOP327694 DYL327694 EIH327694 ESD327694 FBZ327694 FLV327694 FVR327694 GFN327694 GPJ327694 GZF327694 HJB327694 HSX327694 ICT327694 IMP327694 IWL327694 JGH327694 JQD327694 JZZ327694 KJV327694 KTR327694 LDN327694 LNJ327694 LXF327694 MHB327694 MQX327694 NAT327694 NKP327694 NUL327694 OEH327694 OOD327694 OXZ327694 PHV327694 PRR327694 QBN327694 QLJ327694 QVF327694 RFB327694 ROX327694 RYT327694 SIP327694 SSL327694 TCH327694 TMD327694 TVZ327694 UFV327694 UPR327694 UZN327694 VJJ327694 VTF327694 WDB327694 WMX327694 WWT327694 AL393230 KH393230 UD393230 ADZ393230 ANV393230 AXR393230 BHN393230 BRJ393230 CBF393230 CLB393230 CUX393230 DET393230 DOP393230 DYL393230 EIH393230 ESD393230 FBZ393230 FLV393230 FVR393230 GFN393230 GPJ393230 GZF393230 HJB393230 HSX393230 ICT393230 IMP393230 IWL393230 JGH393230 JQD393230 JZZ393230 KJV393230 KTR393230 LDN393230 LNJ393230 LXF393230 MHB393230 MQX393230 NAT393230 NKP393230 NUL393230 OEH393230 OOD393230 OXZ393230 PHV393230 PRR393230 QBN393230 QLJ393230 QVF393230 RFB393230 ROX393230 RYT393230 SIP393230 SSL393230 TCH393230 TMD393230 TVZ393230 UFV393230 UPR393230 UZN393230 VJJ393230 VTF393230 WDB393230 WMX393230 WWT393230 AL458766 KH458766 UD458766 ADZ458766 ANV458766 AXR458766 BHN458766 BRJ458766 CBF458766 CLB458766 CUX458766 DET458766 DOP458766 DYL458766 EIH458766 ESD458766 FBZ458766 FLV458766 FVR458766 GFN458766 GPJ458766 GZF458766 HJB458766 HSX458766 ICT458766 IMP458766 IWL458766 JGH458766 JQD458766 JZZ458766 KJV458766 KTR458766 LDN458766 LNJ458766 LXF458766 MHB458766 MQX458766 NAT458766 NKP458766 NUL458766 OEH458766 OOD458766 OXZ458766 PHV458766 PRR458766 QBN458766 QLJ458766 QVF458766 RFB458766 ROX458766 RYT458766 SIP458766 SSL458766 TCH458766 TMD458766 TVZ458766 UFV458766 UPR458766 UZN458766 VJJ458766 VTF458766 WDB458766 WMX458766 WWT458766 AL524302 KH524302 UD524302 ADZ524302 ANV524302 AXR524302 BHN524302 BRJ524302 CBF524302 CLB524302 CUX524302 DET524302 DOP524302 DYL524302 EIH524302 ESD524302 FBZ524302 FLV524302 FVR524302 GFN524302 GPJ524302 GZF524302 HJB524302 HSX524302 ICT524302 IMP524302 IWL524302 JGH524302 JQD524302 JZZ524302 KJV524302 KTR524302 LDN524302 LNJ524302 LXF524302 MHB524302 MQX524302 NAT524302 NKP524302 NUL524302 OEH524302 OOD524302 OXZ524302 PHV524302 PRR524302 QBN524302 QLJ524302 QVF524302 RFB524302 ROX524302 RYT524302 SIP524302 SSL524302 TCH524302 TMD524302 TVZ524302 UFV524302 UPR524302 UZN524302 VJJ524302 VTF524302 WDB524302 WMX524302 WWT524302 AL589838 KH589838 UD589838 ADZ589838 ANV589838 AXR589838 BHN589838 BRJ589838 CBF589838 CLB589838 CUX589838 DET589838 DOP589838 DYL589838 EIH589838 ESD589838 FBZ589838 FLV589838 FVR589838 GFN589838 GPJ589838 GZF589838 HJB589838 HSX589838 ICT589838 IMP589838 IWL589838 JGH589838 JQD589838 JZZ589838 KJV589838 KTR589838 LDN589838 LNJ589838 LXF589838 MHB589838 MQX589838 NAT589838 NKP589838 NUL589838 OEH589838 OOD589838 OXZ589838 PHV589838 PRR589838 QBN589838 QLJ589838 QVF589838 RFB589838 ROX589838 RYT589838 SIP589838 SSL589838 TCH589838 TMD589838 TVZ589838 UFV589838 UPR589838 UZN589838 VJJ589838 VTF589838 WDB589838 WMX589838 WWT589838 AL655374 KH655374 UD655374 ADZ655374 ANV655374 AXR655374 BHN655374 BRJ655374 CBF655374 CLB655374 CUX655374 DET655374 DOP655374 DYL655374 EIH655374 ESD655374 FBZ655374 FLV655374 FVR655374 GFN655374 GPJ655374 GZF655374 HJB655374 HSX655374 ICT655374 IMP655374 IWL655374 JGH655374 JQD655374 JZZ655374 KJV655374 KTR655374 LDN655374 LNJ655374 LXF655374 MHB655374 MQX655374 NAT655374 NKP655374 NUL655374 OEH655374 OOD655374 OXZ655374 PHV655374 PRR655374 QBN655374 QLJ655374 QVF655374 RFB655374 ROX655374 RYT655374 SIP655374 SSL655374 TCH655374 TMD655374 TVZ655374 UFV655374 UPR655374 UZN655374 VJJ655374 VTF655374 WDB655374 WMX655374 WWT655374 AL720910 KH720910 UD720910 ADZ720910 ANV720910 AXR720910 BHN720910 BRJ720910 CBF720910 CLB720910 CUX720910 DET720910 DOP720910 DYL720910 EIH720910 ESD720910 FBZ720910 FLV720910 FVR720910 GFN720910 GPJ720910 GZF720910 HJB720910 HSX720910 ICT720910 IMP720910 IWL720910 JGH720910 JQD720910 JZZ720910 KJV720910 KTR720910 LDN720910 LNJ720910 LXF720910 MHB720910 MQX720910 NAT720910 NKP720910 NUL720910 OEH720910 OOD720910 OXZ720910 PHV720910 PRR720910 QBN720910 QLJ720910 QVF720910 RFB720910 ROX720910 RYT720910 SIP720910 SSL720910 TCH720910 TMD720910 TVZ720910 UFV720910 UPR720910 UZN720910 VJJ720910 VTF720910 WDB720910 WMX720910 WWT720910 AL786446 KH786446 UD786446 ADZ786446 ANV786446 AXR786446 BHN786446 BRJ786446 CBF786446 CLB786446 CUX786446 DET786446 DOP786446 DYL786446 EIH786446 ESD786446 FBZ786446 FLV786446 FVR786446 GFN786446 GPJ786446 GZF786446 HJB786446 HSX786446 ICT786446 IMP786446 IWL786446 JGH786446 JQD786446 JZZ786446 KJV786446 KTR786446 LDN786446 LNJ786446 LXF786446 MHB786446 MQX786446 NAT786446 NKP786446 NUL786446 OEH786446 OOD786446 OXZ786446 PHV786446 PRR786446 QBN786446 QLJ786446 QVF786446 RFB786446 ROX786446 RYT786446 SIP786446 SSL786446 TCH786446 TMD786446 TVZ786446 UFV786446 UPR786446 UZN786446 VJJ786446 VTF786446 WDB786446 WMX786446 WWT786446 AL851982 KH851982 UD851982 ADZ851982 ANV851982 AXR851982 BHN851982 BRJ851982 CBF851982 CLB851982 CUX851982 DET851982 DOP851982 DYL851982 EIH851982 ESD851982 FBZ851982 FLV851982 FVR851982 GFN851982 GPJ851982 GZF851982 HJB851982 HSX851982 ICT851982 IMP851982 IWL851982 JGH851982 JQD851982 JZZ851982 KJV851982 KTR851982 LDN851982 LNJ851982 LXF851982 MHB851982 MQX851982 NAT851982 NKP851982 NUL851982 OEH851982 OOD851982 OXZ851982 PHV851982 PRR851982 QBN851982 QLJ851982 QVF851982 RFB851982 ROX851982 RYT851982 SIP851982 SSL851982 TCH851982 TMD851982 TVZ851982 UFV851982 UPR851982 UZN851982 VJJ851982 VTF851982 WDB851982 WMX851982 WWT851982 AL917518 KH917518 UD917518 ADZ917518 ANV917518 AXR917518 BHN917518 BRJ917518 CBF917518 CLB917518 CUX917518 DET917518 DOP917518 DYL917518 EIH917518 ESD917518 FBZ917518 FLV917518 FVR917518 GFN917518 GPJ917518 GZF917518 HJB917518 HSX917518 ICT917518 IMP917518 IWL917518 JGH917518 JQD917518 JZZ917518 KJV917518 KTR917518 LDN917518 LNJ917518 LXF917518 MHB917518 MQX917518 NAT917518 NKP917518 NUL917518 OEH917518 OOD917518 OXZ917518 PHV917518 PRR917518 QBN917518 QLJ917518 QVF917518 RFB917518 ROX917518 RYT917518 SIP917518 SSL917518 TCH917518 TMD917518 TVZ917518 UFV917518 UPR917518 UZN917518 VJJ917518 VTF917518 WDB917518 WMX917518 WWT917518 AL983054 KH983054 UD983054 ADZ983054 ANV983054 AXR983054 BHN983054 BRJ983054 CBF983054 CLB983054 CUX983054 DET983054 DOP983054 DYL983054 EIH983054 ESD983054 FBZ983054 FLV983054 FVR983054 GFN983054 GPJ983054 GZF983054 HJB983054 HSX983054 ICT983054 IMP983054 IWL983054 JGH983054 JQD983054 JZZ983054 KJV983054 KTR983054 LDN983054 LNJ983054 LXF983054 MHB983054 MQX983054 NAT983054 NKP983054 NUL983054 OEH983054 OOD983054 OXZ983054 PHV983054 PRR983054 QBN983054 QLJ983054 QVF983054 RFB983054 ROX983054 RYT983054 SIP983054 SSL983054 TCH983054 TMD983054 TVZ983054 UFV983054 UPR983054 UZN983054 VJJ983054 VTF983054 WDB983054 WMX983054 WWT983054 AJ14 KF14 UB14 ADX14 ANT14 AXP14 BHL14 BRH14 CBD14 CKZ14 CUV14 DER14 DON14 DYJ14 EIF14 ESB14 FBX14 FLT14 FVP14 GFL14 GPH14 GZD14 HIZ14 HSV14 ICR14 IMN14 IWJ14 JGF14 JQB14 JZX14 KJT14 KTP14 LDL14 LNH14 LXD14 MGZ14 MQV14 NAR14 NKN14 NUJ14 OEF14 OOB14 OXX14 PHT14 PRP14 QBL14 QLH14 QVD14 REZ14 ROV14 RYR14 SIN14 SSJ14 TCF14 TMB14 TVX14 UFT14 UPP14 UZL14 VJH14 VTD14 WCZ14 WMV14 WWR14 AJ65550 KF65550 UB65550 ADX65550 ANT65550 AXP65550 BHL65550 BRH65550 CBD65550 CKZ65550 CUV65550 DER65550 DON65550 DYJ65550 EIF65550 ESB65550 FBX65550 FLT65550 FVP65550 GFL65550 GPH65550 GZD65550 HIZ65550 HSV65550 ICR65550 IMN65550 IWJ65550 JGF65550 JQB65550 JZX65550 KJT65550 KTP65550 LDL65550 LNH65550 LXD65550 MGZ65550 MQV65550 NAR65550 NKN65550 NUJ65550 OEF65550 OOB65550 OXX65550 PHT65550 PRP65550 QBL65550 QLH65550 QVD65550 REZ65550 ROV65550 RYR65550 SIN65550 SSJ65550 TCF65550 TMB65550 TVX65550 UFT65550 UPP65550 UZL65550 VJH65550 VTD65550 WCZ65550 WMV65550 WWR65550 AJ131086 KF131086 UB131086 ADX131086 ANT131086 AXP131086 BHL131086 BRH131086 CBD131086 CKZ131086 CUV131086 DER131086 DON131086 DYJ131086 EIF131086 ESB131086 FBX131086 FLT131086 FVP131086 GFL131086 GPH131086 GZD131086 HIZ131086 HSV131086 ICR131086 IMN131086 IWJ131086 JGF131086 JQB131086 JZX131086 KJT131086 KTP131086 LDL131086 LNH131086 LXD131086 MGZ131086 MQV131086 NAR131086 NKN131086 NUJ131086 OEF131086 OOB131086 OXX131086 PHT131086 PRP131086 QBL131086 QLH131086 QVD131086 REZ131086 ROV131086 RYR131086 SIN131086 SSJ131086 TCF131086 TMB131086 TVX131086 UFT131086 UPP131086 UZL131086 VJH131086 VTD131086 WCZ131086 WMV131086 WWR131086 AJ196622 KF196622 UB196622 ADX196622 ANT196622 AXP196622 BHL196622 BRH196622 CBD196622 CKZ196622 CUV196622 DER196622 DON196622 DYJ196622 EIF196622 ESB196622 FBX196622 FLT196622 FVP196622 GFL196622 GPH196622 GZD196622 HIZ196622 HSV196622 ICR196622 IMN196622 IWJ196622 JGF196622 JQB196622 JZX196622 KJT196622 KTP196622 LDL196622 LNH196622 LXD196622 MGZ196622 MQV196622 NAR196622 NKN196622 NUJ196622 OEF196622 OOB196622 OXX196622 PHT196622 PRP196622 QBL196622 QLH196622 QVD196622 REZ196622 ROV196622 RYR196622 SIN196622 SSJ196622 TCF196622 TMB196622 TVX196622 UFT196622 UPP196622 UZL196622 VJH196622 VTD196622 WCZ196622 WMV196622 WWR196622 AJ262158 KF262158 UB262158 ADX262158 ANT262158 AXP262158 BHL262158 BRH262158 CBD262158 CKZ262158 CUV262158 DER262158 DON262158 DYJ262158 EIF262158 ESB262158 FBX262158 FLT262158 FVP262158 GFL262158 GPH262158 GZD262158 HIZ262158 HSV262158 ICR262158 IMN262158 IWJ262158 JGF262158 JQB262158 JZX262158 KJT262158 KTP262158 LDL262158 LNH262158 LXD262158 MGZ262158 MQV262158 NAR262158 NKN262158 NUJ262158 OEF262158 OOB262158 OXX262158 PHT262158 PRP262158 QBL262158 QLH262158 QVD262158 REZ262158 ROV262158 RYR262158 SIN262158 SSJ262158 TCF262158 TMB262158 TVX262158 UFT262158 UPP262158 UZL262158 VJH262158 VTD262158 WCZ262158 WMV262158 WWR262158 AJ327694 KF327694 UB327694 ADX327694 ANT327694 AXP327694 BHL327694 BRH327694 CBD327694 CKZ327694 CUV327694 DER327694 DON327694 DYJ327694 EIF327694 ESB327694 FBX327694 FLT327694 FVP327694 GFL327694 GPH327694 GZD327694 HIZ327694 HSV327694 ICR327694 IMN327694 IWJ327694 JGF327694 JQB327694 JZX327694 KJT327694 KTP327694 LDL327694 LNH327694 LXD327694 MGZ327694 MQV327694 NAR327694 NKN327694 NUJ327694 OEF327694 OOB327694 OXX327694 PHT327694 PRP327694 QBL327694 QLH327694 QVD327694 REZ327694 ROV327694 RYR327694 SIN327694 SSJ327694 TCF327694 TMB327694 TVX327694 UFT327694 UPP327694 UZL327694 VJH327694 VTD327694 WCZ327694 WMV327694 WWR327694 AJ393230 KF393230 UB393230 ADX393230 ANT393230 AXP393230 BHL393230 BRH393230 CBD393230 CKZ393230 CUV393230 DER393230 DON393230 DYJ393230 EIF393230 ESB393230 FBX393230 FLT393230 FVP393230 GFL393230 GPH393230 GZD393230 HIZ393230 HSV393230 ICR393230 IMN393230 IWJ393230 JGF393230 JQB393230 JZX393230 KJT393230 KTP393230 LDL393230 LNH393230 LXD393230 MGZ393230 MQV393230 NAR393230 NKN393230 NUJ393230 OEF393230 OOB393230 OXX393230 PHT393230 PRP393230 QBL393230 QLH393230 QVD393230 REZ393230 ROV393230 RYR393230 SIN393230 SSJ393230 TCF393230 TMB393230 TVX393230 UFT393230 UPP393230 UZL393230 VJH393230 VTD393230 WCZ393230 WMV393230 WWR393230 AJ458766 KF458766 UB458766 ADX458766 ANT458766 AXP458766 BHL458766 BRH458766 CBD458766 CKZ458766 CUV458766 DER458766 DON458766 DYJ458766 EIF458766 ESB458766 FBX458766 FLT458766 FVP458766 GFL458766 GPH458766 GZD458766 HIZ458766 HSV458766 ICR458766 IMN458766 IWJ458766 JGF458766 JQB458766 JZX458766 KJT458766 KTP458766 LDL458766 LNH458766 LXD458766 MGZ458766 MQV458766 NAR458766 NKN458766 NUJ458766 OEF458766 OOB458766 OXX458766 PHT458766 PRP458766 QBL458766 QLH458766 QVD458766 REZ458766 ROV458766 RYR458766 SIN458766 SSJ458766 TCF458766 TMB458766 TVX458766 UFT458766 UPP458766 UZL458766 VJH458766 VTD458766 WCZ458766 WMV458766 WWR458766 AJ524302 KF524302 UB524302 ADX524302 ANT524302 AXP524302 BHL524302 BRH524302 CBD524302 CKZ524302 CUV524302 DER524302 DON524302 DYJ524302 EIF524302 ESB524302 FBX524302 FLT524302 FVP524302 GFL524302 GPH524302 GZD524302 HIZ524302 HSV524302 ICR524302 IMN524302 IWJ524302 JGF524302 JQB524302 JZX524302 KJT524302 KTP524302 LDL524302 LNH524302 LXD524302 MGZ524302 MQV524302 NAR524302 NKN524302 NUJ524302 OEF524302 OOB524302 OXX524302 PHT524302 PRP524302 QBL524302 QLH524302 QVD524302 REZ524302 ROV524302 RYR524302 SIN524302 SSJ524302 TCF524302 TMB524302 TVX524302 UFT524302 UPP524302 UZL524302 VJH524302 VTD524302 WCZ524302 WMV524302 WWR524302 AJ589838 KF589838 UB589838 ADX589838 ANT589838 AXP589838 BHL589838 BRH589838 CBD589838 CKZ589838 CUV589838 DER589838 DON589838 DYJ589838 EIF589838 ESB589838 FBX589838 FLT589838 FVP589838 GFL589838 GPH589838 GZD589838 HIZ589838 HSV589838 ICR589838 IMN589838 IWJ589838 JGF589838 JQB589838 JZX589838 KJT589838 KTP589838 LDL589838 LNH589838 LXD589838 MGZ589838 MQV589838 NAR589838 NKN589838 NUJ589838 OEF589838 OOB589838 OXX589838 PHT589838 PRP589838 QBL589838 QLH589838 QVD589838 REZ589838 ROV589838 RYR589838 SIN589838 SSJ589838 TCF589838 TMB589838 TVX589838 UFT589838 UPP589838 UZL589838 VJH589838 VTD589838 WCZ589838 WMV589838 WWR589838 AJ655374 KF655374 UB655374 ADX655374 ANT655374 AXP655374 BHL655374 BRH655374 CBD655374 CKZ655374 CUV655374 DER655374 DON655374 DYJ655374 EIF655374 ESB655374 FBX655374 FLT655374 FVP655374 GFL655374 GPH655374 GZD655374 HIZ655374 HSV655374 ICR655374 IMN655374 IWJ655374 JGF655374 JQB655374 JZX655374 KJT655374 KTP655374 LDL655374 LNH655374 LXD655374 MGZ655374 MQV655374 NAR655374 NKN655374 NUJ655374 OEF655374 OOB655374 OXX655374 PHT655374 PRP655374 QBL655374 QLH655374 QVD655374 REZ655374 ROV655374 RYR655374 SIN655374 SSJ655374 TCF655374 TMB655374 TVX655374 UFT655374 UPP655374 UZL655374 VJH655374 VTD655374 WCZ655374 WMV655374 WWR655374 AJ720910 KF720910 UB720910 ADX720910 ANT720910 AXP720910 BHL720910 BRH720910 CBD720910 CKZ720910 CUV720910 DER720910 DON720910 DYJ720910 EIF720910 ESB720910 FBX720910 FLT720910 FVP720910 GFL720910 GPH720910 GZD720910 HIZ720910 HSV720910 ICR720910 IMN720910 IWJ720910 JGF720910 JQB720910 JZX720910 KJT720910 KTP720910 LDL720910 LNH720910 LXD720910 MGZ720910 MQV720910 NAR720910 NKN720910 NUJ720910 OEF720910 OOB720910 OXX720910 PHT720910 PRP720910 QBL720910 QLH720910 QVD720910 REZ720910 ROV720910 RYR720910 SIN720910 SSJ720910 TCF720910 TMB720910 TVX720910 UFT720910 UPP720910 UZL720910 VJH720910 VTD720910 WCZ720910 WMV720910 WWR720910 AJ786446 KF786446 UB786446 ADX786446 ANT786446 AXP786446 BHL786446 BRH786446 CBD786446 CKZ786446 CUV786446 DER786446 DON786446 DYJ786446 EIF786446 ESB786446 FBX786446 FLT786446 FVP786446 GFL786446 GPH786446 GZD786446 HIZ786446 HSV786446 ICR786446 IMN786446 IWJ786446 JGF786446 JQB786446 JZX786446 KJT786446 KTP786446 LDL786446 LNH786446 LXD786446 MGZ786446 MQV786446 NAR786446 NKN786446 NUJ786446 OEF786446 OOB786446 OXX786446 PHT786446 PRP786446 QBL786446 QLH786446 QVD786446 REZ786446 ROV786446 RYR786446 SIN786446 SSJ786446 TCF786446 TMB786446 TVX786446 UFT786446 UPP786446 UZL786446 VJH786446 VTD786446 WCZ786446 WMV786446 WWR786446 AJ851982 KF851982 UB851982 ADX851982 ANT851982 AXP851982 BHL851982 BRH851982 CBD851982 CKZ851982 CUV851982 DER851982 DON851982 DYJ851982 EIF851982 ESB851982 FBX851982 FLT851982 FVP851982 GFL851982 GPH851982 GZD851982 HIZ851982 HSV851982 ICR851982 IMN851982 IWJ851982 JGF851982 JQB851982 JZX851982 KJT851982 KTP851982 LDL851982 LNH851982 LXD851982 MGZ851982 MQV851982 NAR851982 NKN851982 NUJ851982 OEF851982 OOB851982 OXX851982 PHT851982 PRP851982 QBL851982 QLH851982 QVD851982 REZ851982 ROV851982 RYR851982 SIN851982 SSJ851982 TCF851982 TMB851982 TVX851982 UFT851982 UPP851982 UZL851982 VJH851982 VTD851982 WCZ851982 WMV851982 WWR851982 AJ917518 KF917518 UB917518 ADX917518 ANT917518 AXP917518 BHL917518 BRH917518 CBD917518 CKZ917518 CUV917518 DER917518 DON917518 DYJ917518 EIF917518 ESB917518 FBX917518 FLT917518 FVP917518 GFL917518 GPH917518 GZD917518 HIZ917518 HSV917518 ICR917518 IMN917518 IWJ917518 JGF917518 JQB917518 JZX917518 KJT917518 KTP917518 LDL917518 LNH917518 LXD917518 MGZ917518 MQV917518 NAR917518 NKN917518 NUJ917518 OEF917518 OOB917518 OXX917518 PHT917518 PRP917518 QBL917518 QLH917518 QVD917518 REZ917518 ROV917518 RYR917518 SIN917518 SSJ917518 TCF917518 TMB917518 TVX917518 UFT917518 UPP917518 UZL917518 VJH917518 VTD917518 WCZ917518 WMV917518 WWR917518 AJ983054 KF983054 UB983054 ADX983054 ANT983054 AXP983054 BHL983054 BRH983054 CBD983054 CKZ983054 CUV983054 DER983054 DON983054 DYJ983054 EIF983054 ESB983054 FBX983054 FLT983054 FVP983054 GFL983054 GPH983054 GZD983054 HIZ983054 HSV983054 ICR983054 IMN983054 IWJ983054 JGF983054 JQB983054 JZX983054 KJT983054 KTP983054 LDL983054 LNH983054 LXD983054 MGZ983054 MQV983054 NAR983054 NKN983054 NUJ983054 OEF983054 OOB983054 OXX983054 PHT983054 PRP983054 QBL983054 QLH983054 QVD983054 REZ983054 ROV983054 RYR983054 SIN983054 SSJ983054 TCF983054 TMB983054 TVX983054 UFT983054 UPP983054 UZL983054 VJH983054 VTD983054 WCZ983054 WMV983054 WWR983054 U16:U66 JQ16:JQ66 TM16:TM66 ADI16:ADI66 ANE16:ANE66 AXA16:AXA66 BGW16:BGW66 BQS16:BQS66 CAO16:CAO66 CKK16:CKK66 CUG16:CUG66 DEC16:DEC66 DNY16:DNY66 DXU16:DXU66 EHQ16:EHQ66 ERM16:ERM66 FBI16:FBI66 FLE16:FLE66 FVA16:FVA66 GEW16:GEW66 GOS16:GOS66 GYO16:GYO66 HIK16:HIK66 HSG16:HSG66 ICC16:ICC66 ILY16:ILY66 IVU16:IVU66 JFQ16:JFQ66 JPM16:JPM66 JZI16:JZI66 KJE16:KJE66 KTA16:KTA66 LCW16:LCW66 LMS16:LMS66 LWO16:LWO66 MGK16:MGK66 MQG16:MQG66 NAC16:NAC66 NJY16:NJY66 NTU16:NTU66 ODQ16:ODQ66 ONM16:ONM66 OXI16:OXI66 PHE16:PHE66 PRA16:PRA66 QAW16:QAW66 QKS16:QKS66 QUO16:QUO66 REK16:REK66 ROG16:ROG66 RYC16:RYC66 SHY16:SHY66 SRU16:SRU66 TBQ16:TBQ66 TLM16:TLM66 TVI16:TVI66 UFE16:UFE66 UPA16:UPA66 UYW16:UYW66 VIS16:VIS66 VSO16:VSO66 WCK16:WCK66 WMG16:WMG66 WWC16:WWC66 U65552:U65602 JQ65552:JQ65602 TM65552:TM65602 ADI65552:ADI65602 ANE65552:ANE65602 AXA65552:AXA65602 BGW65552:BGW65602 BQS65552:BQS65602 CAO65552:CAO65602 CKK65552:CKK65602 CUG65552:CUG65602 DEC65552:DEC65602 DNY65552:DNY65602 DXU65552:DXU65602 EHQ65552:EHQ65602 ERM65552:ERM65602 FBI65552:FBI65602 FLE65552:FLE65602 FVA65552:FVA65602 GEW65552:GEW65602 GOS65552:GOS65602 GYO65552:GYO65602 HIK65552:HIK65602 HSG65552:HSG65602 ICC65552:ICC65602 ILY65552:ILY65602 IVU65552:IVU65602 JFQ65552:JFQ65602 JPM65552:JPM65602 JZI65552:JZI65602 KJE65552:KJE65602 KTA65552:KTA65602 LCW65552:LCW65602 LMS65552:LMS65602 LWO65552:LWO65602 MGK65552:MGK65602 MQG65552:MQG65602 NAC65552:NAC65602 NJY65552:NJY65602 NTU65552:NTU65602 ODQ65552:ODQ65602 ONM65552:ONM65602 OXI65552:OXI65602 PHE65552:PHE65602 PRA65552:PRA65602 QAW65552:QAW65602 QKS65552:QKS65602 QUO65552:QUO65602 REK65552:REK65602 ROG65552:ROG65602 RYC65552:RYC65602 SHY65552:SHY65602 SRU65552:SRU65602 TBQ65552:TBQ65602 TLM65552:TLM65602 TVI65552:TVI65602 UFE65552:UFE65602 UPA65552:UPA65602 UYW65552:UYW65602 VIS65552:VIS65602 VSO65552:VSO65602 WCK65552:WCK65602 WMG65552:WMG65602 WWC65552:WWC65602 U131088:U131138 JQ131088:JQ131138 TM131088:TM131138 ADI131088:ADI131138 ANE131088:ANE131138 AXA131088:AXA131138 BGW131088:BGW131138 BQS131088:BQS131138 CAO131088:CAO131138 CKK131088:CKK131138 CUG131088:CUG131138 DEC131088:DEC131138 DNY131088:DNY131138 DXU131088:DXU131138 EHQ131088:EHQ131138 ERM131088:ERM131138 FBI131088:FBI131138 FLE131088:FLE131138 FVA131088:FVA131138 GEW131088:GEW131138 GOS131088:GOS131138 GYO131088:GYO131138 HIK131088:HIK131138 HSG131088:HSG131138 ICC131088:ICC131138 ILY131088:ILY131138 IVU131088:IVU131138 JFQ131088:JFQ131138 JPM131088:JPM131138 JZI131088:JZI131138 KJE131088:KJE131138 KTA131088:KTA131138 LCW131088:LCW131138 LMS131088:LMS131138 LWO131088:LWO131138 MGK131088:MGK131138 MQG131088:MQG131138 NAC131088:NAC131138 NJY131088:NJY131138 NTU131088:NTU131138 ODQ131088:ODQ131138 ONM131088:ONM131138 OXI131088:OXI131138 PHE131088:PHE131138 PRA131088:PRA131138 QAW131088:QAW131138 QKS131088:QKS131138 QUO131088:QUO131138 REK131088:REK131138 ROG131088:ROG131138 RYC131088:RYC131138 SHY131088:SHY131138 SRU131088:SRU131138 TBQ131088:TBQ131138 TLM131088:TLM131138 TVI131088:TVI131138 UFE131088:UFE131138 UPA131088:UPA131138 UYW131088:UYW131138 VIS131088:VIS131138 VSO131088:VSO131138 WCK131088:WCK131138 WMG131088:WMG131138 WWC131088:WWC131138 U196624:U196674 JQ196624:JQ196674 TM196624:TM196674 ADI196624:ADI196674 ANE196624:ANE196674 AXA196624:AXA196674 BGW196624:BGW196674 BQS196624:BQS196674 CAO196624:CAO196674 CKK196624:CKK196674 CUG196624:CUG196674 DEC196624:DEC196674 DNY196624:DNY196674 DXU196624:DXU196674 EHQ196624:EHQ196674 ERM196624:ERM196674 FBI196624:FBI196674 FLE196624:FLE196674 FVA196624:FVA196674 GEW196624:GEW196674 GOS196624:GOS196674 GYO196624:GYO196674 HIK196624:HIK196674 HSG196624:HSG196674 ICC196624:ICC196674 ILY196624:ILY196674 IVU196624:IVU196674 JFQ196624:JFQ196674 JPM196624:JPM196674 JZI196624:JZI196674 KJE196624:KJE196674 KTA196624:KTA196674 LCW196624:LCW196674 LMS196624:LMS196674 LWO196624:LWO196674 MGK196624:MGK196674 MQG196624:MQG196674 NAC196624:NAC196674 NJY196624:NJY196674 NTU196624:NTU196674 ODQ196624:ODQ196674 ONM196624:ONM196674 OXI196624:OXI196674 PHE196624:PHE196674 PRA196624:PRA196674 QAW196624:QAW196674 QKS196624:QKS196674 QUO196624:QUO196674 REK196624:REK196674 ROG196624:ROG196674 RYC196624:RYC196674 SHY196624:SHY196674 SRU196624:SRU196674 TBQ196624:TBQ196674 TLM196624:TLM196674 TVI196624:TVI196674 UFE196624:UFE196674 UPA196624:UPA196674 UYW196624:UYW196674 VIS196624:VIS196674 VSO196624:VSO196674 WCK196624:WCK196674 WMG196624:WMG196674 WWC196624:WWC196674 U262160:U262210 JQ262160:JQ262210 TM262160:TM262210 ADI262160:ADI262210 ANE262160:ANE262210 AXA262160:AXA262210 BGW262160:BGW262210 BQS262160:BQS262210 CAO262160:CAO262210 CKK262160:CKK262210 CUG262160:CUG262210 DEC262160:DEC262210 DNY262160:DNY262210 DXU262160:DXU262210 EHQ262160:EHQ262210 ERM262160:ERM262210 FBI262160:FBI262210 FLE262160:FLE262210 FVA262160:FVA262210 GEW262160:GEW262210 GOS262160:GOS262210 GYO262160:GYO262210 HIK262160:HIK262210 HSG262160:HSG262210 ICC262160:ICC262210 ILY262160:ILY262210 IVU262160:IVU262210 JFQ262160:JFQ262210 JPM262160:JPM262210 JZI262160:JZI262210 KJE262160:KJE262210 KTA262160:KTA262210 LCW262160:LCW262210 LMS262160:LMS262210 LWO262160:LWO262210 MGK262160:MGK262210 MQG262160:MQG262210 NAC262160:NAC262210 NJY262160:NJY262210 NTU262160:NTU262210 ODQ262160:ODQ262210 ONM262160:ONM262210 OXI262160:OXI262210 PHE262160:PHE262210 PRA262160:PRA262210 QAW262160:QAW262210 QKS262160:QKS262210 QUO262160:QUO262210 REK262160:REK262210 ROG262160:ROG262210 RYC262160:RYC262210 SHY262160:SHY262210 SRU262160:SRU262210 TBQ262160:TBQ262210 TLM262160:TLM262210 TVI262160:TVI262210 UFE262160:UFE262210 UPA262160:UPA262210 UYW262160:UYW262210 VIS262160:VIS262210 VSO262160:VSO262210 WCK262160:WCK262210 WMG262160:WMG262210 WWC262160:WWC262210 U327696:U327746 JQ327696:JQ327746 TM327696:TM327746 ADI327696:ADI327746 ANE327696:ANE327746 AXA327696:AXA327746 BGW327696:BGW327746 BQS327696:BQS327746 CAO327696:CAO327746 CKK327696:CKK327746 CUG327696:CUG327746 DEC327696:DEC327746 DNY327696:DNY327746 DXU327696:DXU327746 EHQ327696:EHQ327746 ERM327696:ERM327746 FBI327696:FBI327746 FLE327696:FLE327746 FVA327696:FVA327746 GEW327696:GEW327746 GOS327696:GOS327746 GYO327696:GYO327746 HIK327696:HIK327746 HSG327696:HSG327746 ICC327696:ICC327746 ILY327696:ILY327746 IVU327696:IVU327746 JFQ327696:JFQ327746 JPM327696:JPM327746 JZI327696:JZI327746 KJE327696:KJE327746 KTA327696:KTA327746 LCW327696:LCW327746 LMS327696:LMS327746 LWO327696:LWO327746 MGK327696:MGK327746 MQG327696:MQG327746 NAC327696:NAC327746 NJY327696:NJY327746 NTU327696:NTU327746 ODQ327696:ODQ327746 ONM327696:ONM327746 OXI327696:OXI327746 PHE327696:PHE327746 PRA327696:PRA327746 QAW327696:QAW327746 QKS327696:QKS327746 QUO327696:QUO327746 REK327696:REK327746 ROG327696:ROG327746 RYC327696:RYC327746 SHY327696:SHY327746 SRU327696:SRU327746 TBQ327696:TBQ327746 TLM327696:TLM327746 TVI327696:TVI327746 UFE327696:UFE327746 UPA327696:UPA327746 UYW327696:UYW327746 VIS327696:VIS327746 VSO327696:VSO327746 WCK327696:WCK327746 WMG327696:WMG327746 WWC327696:WWC327746 U393232:U393282 JQ393232:JQ393282 TM393232:TM393282 ADI393232:ADI393282 ANE393232:ANE393282 AXA393232:AXA393282 BGW393232:BGW393282 BQS393232:BQS393282 CAO393232:CAO393282 CKK393232:CKK393282 CUG393232:CUG393282 DEC393232:DEC393282 DNY393232:DNY393282 DXU393232:DXU393282 EHQ393232:EHQ393282 ERM393232:ERM393282 FBI393232:FBI393282 FLE393232:FLE393282 FVA393232:FVA393282 GEW393232:GEW393282 GOS393232:GOS393282 GYO393232:GYO393282 HIK393232:HIK393282 HSG393232:HSG393282 ICC393232:ICC393282 ILY393232:ILY393282 IVU393232:IVU393282 JFQ393232:JFQ393282 JPM393232:JPM393282 JZI393232:JZI393282 KJE393232:KJE393282 KTA393232:KTA393282 LCW393232:LCW393282 LMS393232:LMS393282 LWO393232:LWO393282 MGK393232:MGK393282 MQG393232:MQG393282 NAC393232:NAC393282 NJY393232:NJY393282 NTU393232:NTU393282 ODQ393232:ODQ393282 ONM393232:ONM393282 OXI393232:OXI393282 PHE393232:PHE393282 PRA393232:PRA393282 QAW393232:QAW393282 QKS393232:QKS393282 QUO393232:QUO393282 REK393232:REK393282 ROG393232:ROG393282 RYC393232:RYC393282 SHY393232:SHY393282 SRU393232:SRU393282 TBQ393232:TBQ393282 TLM393232:TLM393282 TVI393232:TVI393282 UFE393232:UFE393282 UPA393232:UPA393282 UYW393232:UYW393282 VIS393232:VIS393282 VSO393232:VSO393282 WCK393232:WCK393282 WMG393232:WMG393282 WWC393232:WWC393282 U458768:U458818 JQ458768:JQ458818 TM458768:TM458818 ADI458768:ADI458818 ANE458768:ANE458818 AXA458768:AXA458818 BGW458768:BGW458818 BQS458768:BQS458818 CAO458768:CAO458818 CKK458768:CKK458818 CUG458768:CUG458818 DEC458768:DEC458818 DNY458768:DNY458818 DXU458768:DXU458818 EHQ458768:EHQ458818 ERM458768:ERM458818 FBI458768:FBI458818 FLE458768:FLE458818 FVA458768:FVA458818 GEW458768:GEW458818 GOS458768:GOS458818 GYO458768:GYO458818 HIK458768:HIK458818 HSG458768:HSG458818 ICC458768:ICC458818 ILY458768:ILY458818 IVU458768:IVU458818 JFQ458768:JFQ458818 JPM458768:JPM458818 JZI458768:JZI458818 KJE458768:KJE458818 KTA458768:KTA458818 LCW458768:LCW458818 LMS458768:LMS458818 LWO458768:LWO458818 MGK458768:MGK458818 MQG458768:MQG458818 NAC458768:NAC458818 NJY458768:NJY458818 NTU458768:NTU458818 ODQ458768:ODQ458818 ONM458768:ONM458818 OXI458768:OXI458818 PHE458768:PHE458818 PRA458768:PRA458818 QAW458768:QAW458818 QKS458768:QKS458818 QUO458768:QUO458818 REK458768:REK458818 ROG458768:ROG458818 RYC458768:RYC458818 SHY458768:SHY458818 SRU458768:SRU458818 TBQ458768:TBQ458818 TLM458768:TLM458818 TVI458768:TVI458818 UFE458768:UFE458818 UPA458768:UPA458818 UYW458768:UYW458818 VIS458768:VIS458818 VSO458768:VSO458818 WCK458768:WCK458818 WMG458768:WMG458818 WWC458768:WWC458818 U524304:U524354 JQ524304:JQ524354 TM524304:TM524354 ADI524304:ADI524354 ANE524304:ANE524354 AXA524304:AXA524354 BGW524304:BGW524354 BQS524304:BQS524354 CAO524304:CAO524354 CKK524304:CKK524354 CUG524304:CUG524354 DEC524304:DEC524354 DNY524304:DNY524354 DXU524304:DXU524354 EHQ524304:EHQ524354 ERM524304:ERM524354 FBI524304:FBI524354 FLE524304:FLE524354 FVA524304:FVA524354 GEW524304:GEW524354 GOS524304:GOS524354 GYO524304:GYO524354 HIK524304:HIK524354 HSG524304:HSG524354 ICC524304:ICC524354 ILY524304:ILY524354 IVU524304:IVU524354 JFQ524304:JFQ524354 JPM524304:JPM524354 JZI524304:JZI524354 KJE524304:KJE524354 KTA524304:KTA524354 LCW524304:LCW524354 LMS524304:LMS524354 LWO524304:LWO524354 MGK524304:MGK524354 MQG524304:MQG524354 NAC524304:NAC524354 NJY524304:NJY524354 NTU524304:NTU524354 ODQ524304:ODQ524354 ONM524304:ONM524354 OXI524304:OXI524354 PHE524304:PHE524354 PRA524304:PRA524354 QAW524304:QAW524354 QKS524304:QKS524354 QUO524304:QUO524354 REK524304:REK524354 ROG524304:ROG524354 RYC524304:RYC524354 SHY524304:SHY524354 SRU524304:SRU524354 TBQ524304:TBQ524354 TLM524304:TLM524354 TVI524304:TVI524354 UFE524304:UFE524354 UPA524304:UPA524354 UYW524304:UYW524354 VIS524304:VIS524354 VSO524304:VSO524354 WCK524304:WCK524354 WMG524304:WMG524354 WWC524304:WWC524354 U589840:U589890 JQ589840:JQ589890 TM589840:TM589890 ADI589840:ADI589890 ANE589840:ANE589890 AXA589840:AXA589890 BGW589840:BGW589890 BQS589840:BQS589890 CAO589840:CAO589890 CKK589840:CKK589890 CUG589840:CUG589890 DEC589840:DEC589890 DNY589840:DNY589890 DXU589840:DXU589890 EHQ589840:EHQ589890 ERM589840:ERM589890 FBI589840:FBI589890 FLE589840:FLE589890 FVA589840:FVA589890 GEW589840:GEW589890 GOS589840:GOS589890 GYO589840:GYO589890 HIK589840:HIK589890 HSG589840:HSG589890 ICC589840:ICC589890 ILY589840:ILY589890 IVU589840:IVU589890 JFQ589840:JFQ589890 JPM589840:JPM589890 JZI589840:JZI589890 KJE589840:KJE589890 KTA589840:KTA589890 LCW589840:LCW589890 LMS589840:LMS589890 LWO589840:LWO589890 MGK589840:MGK589890 MQG589840:MQG589890 NAC589840:NAC589890 NJY589840:NJY589890 NTU589840:NTU589890 ODQ589840:ODQ589890 ONM589840:ONM589890 OXI589840:OXI589890 PHE589840:PHE589890 PRA589840:PRA589890 QAW589840:QAW589890 QKS589840:QKS589890 QUO589840:QUO589890 REK589840:REK589890 ROG589840:ROG589890 RYC589840:RYC589890 SHY589840:SHY589890 SRU589840:SRU589890 TBQ589840:TBQ589890 TLM589840:TLM589890 TVI589840:TVI589890 UFE589840:UFE589890 UPA589840:UPA589890 UYW589840:UYW589890 VIS589840:VIS589890 VSO589840:VSO589890 WCK589840:WCK589890 WMG589840:WMG589890 WWC589840:WWC589890 U655376:U655426 JQ655376:JQ655426 TM655376:TM655426 ADI655376:ADI655426 ANE655376:ANE655426 AXA655376:AXA655426 BGW655376:BGW655426 BQS655376:BQS655426 CAO655376:CAO655426 CKK655376:CKK655426 CUG655376:CUG655426 DEC655376:DEC655426 DNY655376:DNY655426 DXU655376:DXU655426 EHQ655376:EHQ655426 ERM655376:ERM655426 FBI655376:FBI655426 FLE655376:FLE655426 FVA655376:FVA655426 GEW655376:GEW655426 GOS655376:GOS655426 GYO655376:GYO655426 HIK655376:HIK655426 HSG655376:HSG655426 ICC655376:ICC655426 ILY655376:ILY655426 IVU655376:IVU655426 JFQ655376:JFQ655426 JPM655376:JPM655426 JZI655376:JZI655426 KJE655376:KJE655426 KTA655376:KTA655426 LCW655376:LCW655426 LMS655376:LMS655426 LWO655376:LWO655426 MGK655376:MGK655426 MQG655376:MQG655426 NAC655376:NAC655426 NJY655376:NJY655426 NTU655376:NTU655426 ODQ655376:ODQ655426 ONM655376:ONM655426 OXI655376:OXI655426 PHE655376:PHE655426 PRA655376:PRA655426 QAW655376:QAW655426 QKS655376:QKS655426 QUO655376:QUO655426 REK655376:REK655426 ROG655376:ROG655426 RYC655376:RYC655426 SHY655376:SHY655426 SRU655376:SRU655426 TBQ655376:TBQ655426 TLM655376:TLM655426 TVI655376:TVI655426 UFE655376:UFE655426 UPA655376:UPA655426 UYW655376:UYW655426 VIS655376:VIS655426 VSO655376:VSO655426 WCK655376:WCK655426 WMG655376:WMG655426 WWC655376:WWC655426 U720912:U720962 JQ720912:JQ720962 TM720912:TM720962 ADI720912:ADI720962 ANE720912:ANE720962 AXA720912:AXA720962 BGW720912:BGW720962 BQS720912:BQS720962 CAO720912:CAO720962 CKK720912:CKK720962 CUG720912:CUG720962 DEC720912:DEC720962 DNY720912:DNY720962 DXU720912:DXU720962 EHQ720912:EHQ720962 ERM720912:ERM720962 FBI720912:FBI720962 FLE720912:FLE720962 FVA720912:FVA720962 GEW720912:GEW720962 GOS720912:GOS720962 GYO720912:GYO720962 HIK720912:HIK720962 HSG720912:HSG720962 ICC720912:ICC720962 ILY720912:ILY720962 IVU720912:IVU720962 JFQ720912:JFQ720962 JPM720912:JPM720962 JZI720912:JZI720962 KJE720912:KJE720962 KTA720912:KTA720962 LCW720912:LCW720962 LMS720912:LMS720962 LWO720912:LWO720962 MGK720912:MGK720962 MQG720912:MQG720962 NAC720912:NAC720962 NJY720912:NJY720962 NTU720912:NTU720962 ODQ720912:ODQ720962 ONM720912:ONM720962 OXI720912:OXI720962 PHE720912:PHE720962 PRA720912:PRA720962 QAW720912:QAW720962 QKS720912:QKS720962 QUO720912:QUO720962 REK720912:REK720962 ROG720912:ROG720962 RYC720912:RYC720962 SHY720912:SHY720962 SRU720912:SRU720962 TBQ720912:TBQ720962 TLM720912:TLM720962 TVI720912:TVI720962 UFE720912:UFE720962 UPA720912:UPA720962 UYW720912:UYW720962 VIS720912:VIS720962 VSO720912:VSO720962 WCK720912:WCK720962 WMG720912:WMG720962 WWC720912:WWC720962 U786448:U786498 JQ786448:JQ786498 TM786448:TM786498 ADI786448:ADI786498 ANE786448:ANE786498 AXA786448:AXA786498 BGW786448:BGW786498 BQS786448:BQS786498 CAO786448:CAO786498 CKK786448:CKK786498 CUG786448:CUG786498 DEC786448:DEC786498 DNY786448:DNY786498 DXU786448:DXU786498 EHQ786448:EHQ786498 ERM786448:ERM786498 FBI786448:FBI786498 FLE786448:FLE786498 FVA786448:FVA786498 GEW786448:GEW786498 GOS786448:GOS786498 GYO786448:GYO786498 HIK786448:HIK786498 HSG786448:HSG786498 ICC786448:ICC786498 ILY786448:ILY786498 IVU786448:IVU786498 JFQ786448:JFQ786498 JPM786448:JPM786498 JZI786448:JZI786498 KJE786448:KJE786498 KTA786448:KTA786498 LCW786448:LCW786498 LMS786448:LMS786498 LWO786448:LWO786498 MGK786448:MGK786498 MQG786448:MQG786498 NAC786448:NAC786498 NJY786448:NJY786498 NTU786448:NTU786498 ODQ786448:ODQ786498 ONM786448:ONM786498 OXI786448:OXI786498 PHE786448:PHE786498 PRA786448:PRA786498 QAW786448:QAW786498 QKS786448:QKS786498 QUO786448:QUO786498 REK786448:REK786498 ROG786448:ROG786498 RYC786448:RYC786498 SHY786448:SHY786498 SRU786448:SRU786498 TBQ786448:TBQ786498 TLM786448:TLM786498 TVI786448:TVI786498 UFE786448:UFE786498 UPA786448:UPA786498 UYW786448:UYW786498 VIS786448:VIS786498 VSO786448:VSO786498 WCK786448:WCK786498 WMG786448:WMG786498 WWC786448:WWC786498 U851984:U852034 JQ851984:JQ852034 TM851984:TM852034 ADI851984:ADI852034 ANE851984:ANE852034 AXA851984:AXA852034 BGW851984:BGW852034 BQS851984:BQS852034 CAO851984:CAO852034 CKK851984:CKK852034 CUG851984:CUG852034 DEC851984:DEC852034 DNY851984:DNY852034 DXU851984:DXU852034 EHQ851984:EHQ852034 ERM851984:ERM852034 FBI851984:FBI852034 FLE851984:FLE852034 FVA851984:FVA852034 GEW851984:GEW852034 GOS851984:GOS852034 GYO851984:GYO852034 HIK851984:HIK852034 HSG851984:HSG852034 ICC851984:ICC852034 ILY851984:ILY852034 IVU851984:IVU852034 JFQ851984:JFQ852034 JPM851984:JPM852034 JZI851984:JZI852034 KJE851984:KJE852034 KTA851984:KTA852034 LCW851984:LCW852034 LMS851984:LMS852034 LWO851984:LWO852034 MGK851984:MGK852034 MQG851984:MQG852034 NAC851984:NAC852034 NJY851984:NJY852034 NTU851984:NTU852034 ODQ851984:ODQ852034 ONM851984:ONM852034 OXI851984:OXI852034 PHE851984:PHE852034 PRA851984:PRA852034 QAW851984:QAW852034 QKS851984:QKS852034 QUO851984:QUO852034 REK851984:REK852034 ROG851984:ROG852034 RYC851984:RYC852034 SHY851984:SHY852034 SRU851984:SRU852034 TBQ851984:TBQ852034 TLM851984:TLM852034 TVI851984:TVI852034 UFE851984:UFE852034 UPA851984:UPA852034 UYW851984:UYW852034 VIS851984:VIS852034 VSO851984:VSO852034 WCK851984:WCK852034 WMG851984:WMG852034 WWC851984:WWC852034 U917520:U917570 JQ917520:JQ917570 TM917520:TM917570 ADI917520:ADI917570 ANE917520:ANE917570 AXA917520:AXA917570 BGW917520:BGW917570 BQS917520:BQS917570 CAO917520:CAO917570 CKK917520:CKK917570 CUG917520:CUG917570 DEC917520:DEC917570 DNY917520:DNY917570 DXU917520:DXU917570 EHQ917520:EHQ917570 ERM917520:ERM917570 FBI917520:FBI917570 FLE917520:FLE917570 FVA917520:FVA917570 GEW917520:GEW917570 GOS917520:GOS917570 GYO917520:GYO917570 HIK917520:HIK917570 HSG917520:HSG917570 ICC917520:ICC917570 ILY917520:ILY917570 IVU917520:IVU917570 JFQ917520:JFQ917570 JPM917520:JPM917570 JZI917520:JZI917570 KJE917520:KJE917570 KTA917520:KTA917570 LCW917520:LCW917570 LMS917520:LMS917570 LWO917520:LWO917570 MGK917520:MGK917570 MQG917520:MQG917570 NAC917520:NAC917570 NJY917520:NJY917570 NTU917520:NTU917570 ODQ917520:ODQ917570 ONM917520:ONM917570 OXI917520:OXI917570 PHE917520:PHE917570 PRA917520:PRA917570 QAW917520:QAW917570 QKS917520:QKS917570 QUO917520:QUO917570 REK917520:REK917570 ROG917520:ROG917570 RYC917520:RYC917570 SHY917520:SHY917570 SRU917520:SRU917570 TBQ917520:TBQ917570 TLM917520:TLM917570 TVI917520:TVI917570 UFE917520:UFE917570 UPA917520:UPA917570 UYW917520:UYW917570 VIS917520:VIS917570 VSO917520:VSO917570 WCK917520:WCK917570 WMG917520:WMG917570 WWC917520:WWC917570 U983056:U983106 JQ983056:JQ983106 TM983056:TM983106 ADI983056:ADI983106 ANE983056:ANE983106 AXA983056:AXA983106 BGW983056:BGW983106 BQS983056:BQS983106 CAO983056:CAO983106 CKK983056:CKK983106 CUG983056:CUG983106 DEC983056:DEC983106 DNY983056:DNY983106 DXU983056:DXU983106 EHQ983056:EHQ983106 ERM983056:ERM983106 FBI983056:FBI983106 FLE983056:FLE983106 FVA983056:FVA983106 GEW983056:GEW983106 GOS983056:GOS983106 GYO983056:GYO983106 HIK983056:HIK983106 HSG983056:HSG983106 ICC983056:ICC983106 ILY983056:ILY983106 IVU983056:IVU983106 JFQ983056:JFQ983106 JPM983056:JPM983106 JZI983056:JZI983106 KJE983056:KJE983106 KTA983056:KTA983106 LCW983056:LCW983106 LMS983056:LMS983106 LWO983056:LWO983106 MGK983056:MGK983106 MQG983056:MQG983106 NAC983056:NAC983106 NJY983056:NJY983106 NTU983056:NTU983106 ODQ983056:ODQ983106 ONM983056:ONM983106 OXI983056:OXI983106 PHE983056:PHE983106 PRA983056:PRA983106 QAW983056:QAW983106 QKS983056:QKS983106 QUO983056:QUO983106 REK983056:REK983106 ROG983056:ROG983106 RYC983056:RYC983106 SHY983056:SHY983106 SRU983056:SRU983106 TBQ983056:TBQ983106 TLM983056:TLM983106 TVI983056:TVI983106 UFE983056:UFE983106 UPA983056:UPA983106 UYW983056:UYW983106 VIS983056:VIS983106 VSO983056:VSO983106 WCK983056:WCK983106 WMG983056:WMG983106 WWC983056:WWC983106 AL16:AL66 KH16:KH66 UD16:UD66 ADZ16:ADZ66 ANV16:ANV66 AXR16:AXR66 BHN16:BHN66 BRJ16:BRJ66 CBF16:CBF66 CLB16:CLB66 CUX16:CUX66 DET16:DET66 DOP16:DOP66 DYL16:DYL66 EIH16:EIH66 ESD16:ESD66 FBZ16:FBZ66 FLV16:FLV66 FVR16:FVR66 GFN16:GFN66 GPJ16:GPJ66 GZF16:GZF66 HJB16:HJB66 HSX16:HSX66 ICT16:ICT66 IMP16:IMP66 IWL16:IWL66 JGH16:JGH66 JQD16:JQD66 JZZ16:JZZ66 KJV16:KJV66 KTR16:KTR66 LDN16:LDN66 LNJ16:LNJ66 LXF16:LXF66 MHB16:MHB66 MQX16:MQX66 NAT16:NAT66 NKP16:NKP66 NUL16:NUL66 OEH16:OEH66 OOD16:OOD66 OXZ16:OXZ66 PHV16:PHV66 PRR16:PRR66 QBN16:QBN66 QLJ16:QLJ66 QVF16:QVF66 RFB16:RFB66 ROX16:ROX66 RYT16:RYT66 SIP16:SIP66 SSL16:SSL66 TCH16:TCH66 TMD16:TMD66 TVZ16:TVZ66 UFV16:UFV66 UPR16:UPR66 UZN16:UZN66 VJJ16:VJJ66 VTF16:VTF66 WDB16:WDB66 WMX16:WMX66 WWT16:WWT66 AL65552:AL65602 KH65552:KH65602 UD65552:UD65602 ADZ65552:ADZ65602 ANV65552:ANV65602 AXR65552:AXR65602 BHN65552:BHN65602 BRJ65552:BRJ65602 CBF65552:CBF65602 CLB65552:CLB65602 CUX65552:CUX65602 DET65552:DET65602 DOP65552:DOP65602 DYL65552:DYL65602 EIH65552:EIH65602 ESD65552:ESD65602 FBZ65552:FBZ65602 FLV65552:FLV65602 FVR65552:FVR65602 GFN65552:GFN65602 GPJ65552:GPJ65602 GZF65552:GZF65602 HJB65552:HJB65602 HSX65552:HSX65602 ICT65552:ICT65602 IMP65552:IMP65602 IWL65552:IWL65602 JGH65552:JGH65602 JQD65552:JQD65602 JZZ65552:JZZ65602 KJV65552:KJV65602 KTR65552:KTR65602 LDN65552:LDN65602 LNJ65552:LNJ65602 LXF65552:LXF65602 MHB65552:MHB65602 MQX65552:MQX65602 NAT65552:NAT65602 NKP65552:NKP65602 NUL65552:NUL65602 OEH65552:OEH65602 OOD65552:OOD65602 OXZ65552:OXZ65602 PHV65552:PHV65602 PRR65552:PRR65602 QBN65552:QBN65602 QLJ65552:QLJ65602 QVF65552:QVF65602 RFB65552:RFB65602 ROX65552:ROX65602 RYT65552:RYT65602 SIP65552:SIP65602 SSL65552:SSL65602 TCH65552:TCH65602 TMD65552:TMD65602 TVZ65552:TVZ65602 UFV65552:UFV65602 UPR65552:UPR65602 UZN65552:UZN65602 VJJ65552:VJJ65602 VTF65552:VTF65602 WDB65552:WDB65602 WMX65552:WMX65602 WWT65552:WWT65602 AL131088:AL131138 KH131088:KH131138 UD131088:UD131138 ADZ131088:ADZ131138 ANV131088:ANV131138 AXR131088:AXR131138 BHN131088:BHN131138 BRJ131088:BRJ131138 CBF131088:CBF131138 CLB131088:CLB131138 CUX131088:CUX131138 DET131088:DET131138 DOP131088:DOP131138 DYL131088:DYL131138 EIH131088:EIH131138 ESD131088:ESD131138 FBZ131088:FBZ131138 FLV131088:FLV131138 FVR131088:FVR131138 GFN131088:GFN131138 GPJ131088:GPJ131138 GZF131088:GZF131138 HJB131088:HJB131138 HSX131088:HSX131138 ICT131088:ICT131138 IMP131088:IMP131138 IWL131088:IWL131138 JGH131088:JGH131138 JQD131088:JQD131138 JZZ131088:JZZ131138 KJV131088:KJV131138 KTR131088:KTR131138 LDN131088:LDN131138 LNJ131088:LNJ131138 LXF131088:LXF131138 MHB131088:MHB131138 MQX131088:MQX131138 NAT131088:NAT131138 NKP131088:NKP131138 NUL131088:NUL131138 OEH131088:OEH131138 OOD131088:OOD131138 OXZ131088:OXZ131138 PHV131088:PHV131138 PRR131088:PRR131138 QBN131088:QBN131138 QLJ131088:QLJ131138 QVF131088:QVF131138 RFB131088:RFB131138 ROX131088:ROX131138 RYT131088:RYT131138 SIP131088:SIP131138 SSL131088:SSL131138 TCH131088:TCH131138 TMD131088:TMD131138 TVZ131088:TVZ131138 UFV131088:UFV131138 UPR131088:UPR131138 UZN131088:UZN131138 VJJ131088:VJJ131138 VTF131088:VTF131138 WDB131088:WDB131138 WMX131088:WMX131138 WWT131088:WWT131138 AL196624:AL196674 KH196624:KH196674 UD196624:UD196674 ADZ196624:ADZ196674 ANV196624:ANV196674 AXR196624:AXR196674 BHN196624:BHN196674 BRJ196624:BRJ196674 CBF196624:CBF196674 CLB196624:CLB196674 CUX196624:CUX196674 DET196624:DET196674 DOP196624:DOP196674 DYL196624:DYL196674 EIH196624:EIH196674 ESD196624:ESD196674 FBZ196624:FBZ196674 FLV196624:FLV196674 FVR196624:FVR196674 GFN196624:GFN196674 GPJ196624:GPJ196674 GZF196624:GZF196674 HJB196624:HJB196674 HSX196624:HSX196674 ICT196624:ICT196674 IMP196624:IMP196674 IWL196624:IWL196674 JGH196624:JGH196674 JQD196624:JQD196674 JZZ196624:JZZ196674 KJV196624:KJV196674 KTR196624:KTR196674 LDN196624:LDN196674 LNJ196624:LNJ196674 LXF196624:LXF196674 MHB196624:MHB196674 MQX196624:MQX196674 NAT196624:NAT196674 NKP196624:NKP196674 NUL196624:NUL196674 OEH196624:OEH196674 OOD196624:OOD196674 OXZ196624:OXZ196674 PHV196624:PHV196674 PRR196624:PRR196674 QBN196624:QBN196674 QLJ196624:QLJ196674 QVF196624:QVF196674 RFB196624:RFB196674 ROX196624:ROX196674 RYT196624:RYT196674 SIP196624:SIP196674 SSL196624:SSL196674 TCH196624:TCH196674 TMD196624:TMD196674 TVZ196624:TVZ196674 UFV196624:UFV196674 UPR196624:UPR196674 UZN196624:UZN196674 VJJ196624:VJJ196674 VTF196624:VTF196674 WDB196624:WDB196674 WMX196624:WMX196674 WWT196624:WWT196674 AL262160:AL262210 KH262160:KH262210 UD262160:UD262210 ADZ262160:ADZ262210 ANV262160:ANV262210 AXR262160:AXR262210 BHN262160:BHN262210 BRJ262160:BRJ262210 CBF262160:CBF262210 CLB262160:CLB262210 CUX262160:CUX262210 DET262160:DET262210 DOP262160:DOP262210 DYL262160:DYL262210 EIH262160:EIH262210 ESD262160:ESD262210 FBZ262160:FBZ262210 FLV262160:FLV262210 FVR262160:FVR262210 GFN262160:GFN262210 GPJ262160:GPJ262210 GZF262160:GZF262210 HJB262160:HJB262210 HSX262160:HSX262210 ICT262160:ICT262210 IMP262160:IMP262210 IWL262160:IWL262210 JGH262160:JGH262210 JQD262160:JQD262210 JZZ262160:JZZ262210 KJV262160:KJV262210 KTR262160:KTR262210 LDN262160:LDN262210 LNJ262160:LNJ262210 LXF262160:LXF262210 MHB262160:MHB262210 MQX262160:MQX262210 NAT262160:NAT262210 NKP262160:NKP262210 NUL262160:NUL262210 OEH262160:OEH262210 OOD262160:OOD262210 OXZ262160:OXZ262210 PHV262160:PHV262210 PRR262160:PRR262210 QBN262160:QBN262210 QLJ262160:QLJ262210 QVF262160:QVF262210 RFB262160:RFB262210 ROX262160:ROX262210 RYT262160:RYT262210 SIP262160:SIP262210 SSL262160:SSL262210 TCH262160:TCH262210 TMD262160:TMD262210 TVZ262160:TVZ262210 UFV262160:UFV262210 UPR262160:UPR262210 UZN262160:UZN262210 VJJ262160:VJJ262210 VTF262160:VTF262210 WDB262160:WDB262210 WMX262160:WMX262210 WWT262160:WWT262210 AL327696:AL327746 KH327696:KH327746 UD327696:UD327746 ADZ327696:ADZ327746 ANV327696:ANV327746 AXR327696:AXR327746 BHN327696:BHN327746 BRJ327696:BRJ327746 CBF327696:CBF327746 CLB327696:CLB327746 CUX327696:CUX327746 DET327696:DET327746 DOP327696:DOP327746 DYL327696:DYL327746 EIH327696:EIH327746 ESD327696:ESD327746 FBZ327696:FBZ327746 FLV327696:FLV327746 FVR327696:FVR327746 GFN327696:GFN327746 GPJ327696:GPJ327746 GZF327696:GZF327746 HJB327696:HJB327746 HSX327696:HSX327746 ICT327696:ICT327746 IMP327696:IMP327746 IWL327696:IWL327746 JGH327696:JGH327746 JQD327696:JQD327746 JZZ327696:JZZ327746 KJV327696:KJV327746 KTR327696:KTR327746 LDN327696:LDN327746 LNJ327696:LNJ327746 LXF327696:LXF327746 MHB327696:MHB327746 MQX327696:MQX327746 NAT327696:NAT327746 NKP327696:NKP327746 NUL327696:NUL327746 OEH327696:OEH327746 OOD327696:OOD327746 OXZ327696:OXZ327746 PHV327696:PHV327746 PRR327696:PRR327746 QBN327696:QBN327746 QLJ327696:QLJ327746 QVF327696:QVF327746 RFB327696:RFB327746 ROX327696:ROX327746 RYT327696:RYT327746 SIP327696:SIP327746 SSL327696:SSL327746 TCH327696:TCH327746 TMD327696:TMD327746 TVZ327696:TVZ327746 UFV327696:UFV327746 UPR327696:UPR327746 UZN327696:UZN327746 VJJ327696:VJJ327746 VTF327696:VTF327746 WDB327696:WDB327746 WMX327696:WMX327746 WWT327696:WWT327746 AL393232:AL393282 KH393232:KH393282 UD393232:UD393282 ADZ393232:ADZ393282 ANV393232:ANV393282 AXR393232:AXR393282 BHN393232:BHN393282 BRJ393232:BRJ393282 CBF393232:CBF393282 CLB393232:CLB393282 CUX393232:CUX393282 DET393232:DET393282 DOP393232:DOP393282 DYL393232:DYL393282 EIH393232:EIH393282 ESD393232:ESD393282 FBZ393232:FBZ393282 FLV393232:FLV393282 FVR393232:FVR393282 GFN393232:GFN393282 GPJ393232:GPJ393282 GZF393232:GZF393282 HJB393232:HJB393282 HSX393232:HSX393282 ICT393232:ICT393282 IMP393232:IMP393282 IWL393232:IWL393282 JGH393232:JGH393282 JQD393232:JQD393282 JZZ393232:JZZ393282 KJV393232:KJV393282 KTR393232:KTR393282 LDN393232:LDN393282 LNJ393232:LNJ393282 LXF393232:LXF393282 MHB393232:MHB393282 MQX393232:MQX393282 NAT393232:NAT393282 NKP393232:NKP393282 NUL393232:NUL393282 OEH393232:OEH393282 OOD393232:OOD393282 OXZ393232:OXZ393282 PHV393232:PHV393282 PRR393232:PRR393282 QBN393232:QBN393282 QLJ393232:QLJ393282 QVF393232:QVF393282 RFB393232:RFB393282 ROX393232:ROX393282 RYT393232:RYT393282 SIP393232:SIP393282 SSL393232:SSL393282 TCH393232:TCH393282 TMD393232:TMD393282 TVZ393232:TVZ393282 UFV393232:UFV393282 UPR393232:UPR393282 UZN393232:UZN393282 VJJ393232:VJJ393282 VTF393232:VTF393282 WDB393232:WDB393282 WMX393232:WMX393282 WWT393232:WWT393282 AL458768:AL458818 KH458768:KH458818 UD458768:UD458818 ADZ458768:ADZ458818 ANV458768:ANV458818 AXR458768:AXR458818 BHN458768:BHN458818 BRJ458768:BRJ458818 CBF458768:CBF458818 CLB458768:CLB458818 CUX458768:CUX458818 DET458768:DET458818 DOP458768:DOP458818 DYL458768:DYL458818 EIH458768:EIH458818 ESD458768:ESD458818 FBZ458768:FBZ458818 FLV458768:FLV458818 FVR458768:FVR458818 GFN458768:GFN458818 GPJ458768:GPJ458818 GZF458768:GZF458818 HJB458768:HJB458818 HSX458768:HSX458818 ICT458768:ICT458818 IMP458768:IMP458818 IWL458768:IWL458818 JGH458768:JGH458818 JQD458768:JQD458818 JZZ458768:JZZ458818 KJV458768:KJV458818 KTR458768:KTR458818 LDN458768:LDN458818 LNJ458768:LNJ458818 LXF458768:LXF458818 MHB458768:MHB458818 MQX458768:MQX458818 NAT458768:NAT458818 NKP458768:NKP458818 NUL458768:NUL458818 OEH458768:OEH458818 OOD458768:OOD458818 OXZ458768:OXZ458818 PHV458768:PHV458818 PRR458768:PRR458818 QBN458768:QBN458818 QLJ458768:QLJ458818 QVF458768:QVF458818 RFB458768:RFB458818 ROX458768:ROX458818 RYT458768:RYT458818 SIP458768:SIP458818 SSL458768:SSL458818 TCH458768:TCH458818 TMD458768:TMD458818 TVZ458768:TVZ458818 UFV458768:UFV458818 UPR458768:UPR458818 UZN458768:UZN458818 VJJ458768:VJJ458818 VTF458768:VTF458818 WDB458768:WDB458818 WMX458768:WMX458818 WWT458768:WWT458818 AL524304:AL524354 KH524304:KH524354 UD524304:UD524354 ADZ524304:ADZ524354 ANV524304:ANV524354 AXR524304:AXR524354 BHN524304:BHN524354 BRJ524304:BRJ524354 CBF524304:CBF524354 CLB524304:CLB524354 CUX524304:CUX524354 DET524304:DET524354 DOP524304:DOP524354 DYL524304:DYL524354 EIH524304:EIH524354 ESD524304:ESD524354 FBZ524304:FBZ524354 FLV524304:FLV524354 FVR524304:FVR524354 GFN524304:GFN524354 GPJ524304:GPJ524354 GZF524304:GZF524354 HJB524304:HJB524354 HSX524304:HSX524354 ICT524304:ICT524354 IMP524304:IMP524354 IWL524304:IWL524354 JGH524304:JGH524354 JQD524304:JQD524354 JZZ524304:JZZ524354 KJV524304:KJV524354 KTR524304:KTR524354 LDN524304:LDN524354 LNJ524304:LNJ524354 LXF524304:LXF524354 MHB524304:MHB524354 MQX524304:MQX524354 NAT524304:NAT524354 NKP524304:NKP524354 NUL524304:NUL524354 OEH524304:OEH524354 OOD524304:OOD524354 OXZ524304:OXZ524354 PHV524304:PHV524354 PRR524304:PRR524354 QBN524304:QBN524354 QLJ524304:QLJ524354 QVF524304:QVF524354 RFB524304:RFB524354 ROX524304:ROX524354 RYT524304:RYT524354 SIP524304:SIP524354 SSL524304:SSL524354 TCH524304:TCH524354 TMD524304:TMD524354 TVZ524304:TVZ524354 UFV524304:UFV524354 UPR524304:UPR524354 UZN524304:UZN524354 VJJ524304:VJJ524354 VTF524304:VTF524354 WDB524304:WDB524354 WMX524304:WMX524354 WWT524304:WWT524354 AL589840:AL589890 KH589840:KH589890 UD589840:UD589890 ADZ589840:ADZ589890 ANV589840:ANV589890 AXR589840:AXR589890 BHN589840:BHN589890 BRJ589840:BRJ589890 CBF589840:CBF589890 CLB589840:CLB589890 CUX589840:CUX589890 DET589840:DET589890 DOP589840:DOP589890 DYL589840:DYL589890 EIH589840:EIH589890 ESD589840:ESD589890 FBZ589840:FBZ589890 FLV589840:FLV589890 FVR589840:FVR589890 GFN589840:GFN589890 GPJ589840:GPJ589890 GZF589840:GZF589890 HJB589840:HJB589890 HSX589840:HSX589890 ICT589840:ICT589890 IMP589840:IMP589890 IWL589840:IWL589890 JGH589840:JGH589890 JQD589840:JQD589890 JZZ589840:JZZ589890 KJV589840:KJV589890 KTR589840:KTR589890 LDN589840:LDN589890 LNJ589840:LNJ589890 LXF589840:LXF589890 MHB589840:MHB589890 MQX589840:MQX589890 NAT589840:NAT589890 NKP589840:NKP589890 NUL589840:NUL589890 OEH589840:OEH589890 OOD589840:OOD589890 OXZ589840:OXZ589890 PHV589840:PHV589890 PRR589840:PRR589890 QBN589840:QBN589890 QLJ589840:QLJ589890 QVF589840:QVF589890 RFB589840:RFB589890 ROX589840:ROX589890 RYT589840:RYT589890 SIP589840:SIP589890 SSL589840:SSL589890 TCH589840:TCH589890 TMD589840:TMD589890 TVZ589840:TVZ589890 UFV589840:UFV589890 UPR589840:UPR589890 UZN589840:UZN589890 VJJ589840:VJJ589890 VTF589840:VTF589890 WDB589840:WDB589890 WMX589840:WMX589890 WWT589840:WWT589890 AL655376:AL655426 KH655376:KH655426 UD655376:UD655426 ADZ655376:ADZ655426 ANV655376:ANV655426 AXR655376:AXR655426 BHN655376:BHN655426 BRJ655376:BRJ655426 CBF655376:CBF655426 CLB655376:CLB655426 CUX655376:CUX655426 DET655376:DET655426 DOP655376:DOP655426 DYL655376:DYL655426 EIH655376:EIH655426 ESD655376:ESD655426 FBZ655376:FBZ655426 FLV655376:FLV655426 FVR655376:FVR655426 GFN655376:GFN655426 GPJ655376:GPJ655426 GZF655376:GZF655426 HJB655376:HJB655426 HSX655376:HSX655426 ICT655376:ICT655426 IMP655376:IMP655426 IWL655376:IWL655426 JGH655376:JGH655426 JQD655376:JQD655426 JZZ655376:JZZ655426 KJV655376:KJV655426 KTR655376:KTR655426 LDN655376:LDN655426 LNJ655376:LNJ655426 LXF655376:LXF655426 MHB655376:MHB655426 MQX655376:MQX655426 NAT655376:NAT655426 NKP655376:NKP655426 NUL655376:NUL655426 OEH655376:OEH655426 OOD655376:OOD655426 OXZ655376:OXZ655426 PHV655376:PHV655426 PRR655376:PRR655426 QBN655376:QBN655426 QLJ655376:QLJ655426 QVF655376:QVF655426 RFB655376:RFB655426 ROX655376:ROX655426 RYT655376:RYT655426 SIP655376:SIP655426 SSL655376:SSL655426 TCH655376:TCH655426 TMD655376:TMD655426 TVZ655376:TVZ655426 UFV655376:UFV655426 UPR655376:UPR655426 UZN655376:UZN655426 VJJ655376:VJJ655426 VTF655376:VTF655426 WDB655376:WDB655426 WMX655376:WMX655426 WWT655376:WWT655426 AL720912:AL720962 KH720912:KH720962 UD720912:UD720962 ADZ720912:ADZ720962 ANV720912:ANV720962 AXR720912:AXR720962 BHN720912:BHN720962 BRJ720912:BRJ720962 CBF720912:CBF720962 CLB720912:CLB720962 CUX720912:CUX720962 DET720912:DET720962 DOP720912:DOP720962 DYL720912:DYL720962 EIH720912:EIH720962 ESD720912:ESD720962 FBZ720912:FBZ720962 FLV720912:FLV720962 FVR720912:FVR720962 GFN720912:GFN720962 GPJ720912:GPJ720962 GZF720912:GZF720962 HJB720912:HJB720962 HSX720912:HSX720962 ICT720912:ICT720962 IMP720912:IMP720962 IWL720912:IWL720962 JGH720912:JGH720962 JQD720912:JQD720962 JZZ720912:JZZ720962 KJV720912:KJV720962 KTR720912:KTR720962 LDN720912:LDN720962 LNJ720912:LNJ720962 LXF720912:LXF720962 MHB720912:MHB720962 MQX720912:MQX720962 NAT720912:NAT720962 NKP720912:NKP720962 NUL720912:NUL720962 OEH720912:OEH720962 OOD720912:OOD720962 OXZ720912:OXZ720962 PHV720912:PHV720962 PRR720912:PRR720962 QBN720912:QBN720962 QLJ720912:QLJ720962 QVF720912:QVF720962 RFB720912:RFB720962 ROX720912:ROX720962 RYT720912:RYT720962 SIP720912:SIP720962 SSL720912:SSL720962 TCH720912:TCH720962 TMD720912:TMD720962 TVZ720912:TVZ720962 UFV720912:UFV720962 UPR720912:UPR720962 UZN720912:UZN720962 VJJ720912:VJJ720962 VTF720912:VTF720962 WDB720912:WDB720962 WMX720912:WMX720962 WWT720912:WWT720962 AL786448:AL786498 KH786448:KH786498 UD786448:UD786498 ADZ786448:ADZ786498 ANV786448:ANV786498 AXR786448:AXR786498 BHN786448:BHN786498 BRJ786448:BRJ786498 CBF786448:CBF786498 CLB786448:CLB786498 CUX786448:CUX786498 DET786448:DET786498 DOP786448:DOP786498 DYL786448:DYL786498 EIH786448:EIH786498 ESD786448:ESD786498 FBZ786448:FBZ786498 FLV786448:FLV786498 FVR786448:FVR786498 GFN786448:GFN786498 GPJ786448:GPJ786498 GZF786448:GZF786498 HJB786448:HJB786498 HSX786448:HSX786498 ICT786448:ICT786498 IMP786448:IMP786498 IWL786448:IWL786498 JGH786448:JGH786498 JQD786448:JQD786498 JZZ786448:JZZ786498 KJV786448:KJV786498 KTR786448:KTR786498 LDN786448:LDN786498 LNJ786448:LNJ786498 LXF786448:LXF786498 MHB786448:MHB786498 MQX786448:MQX786498 NAT786448:NAT786498 NKP786448:NKP786498 NUL786448:NUL786498 OEH786448:OEH786498 OOD786448:OOD786498 OXZ786448:OXZ786498 PHV786448:PHV786498 PRR786448:PRR786498 QBN786448:QBN786498 QLJ786448:QLJ786498 QVF786448:QVF786498 RFB786448:RFB786498 ROX786448:ROX786498 RYT786448:RYT786498 SIP786448:SIP786498 SSL786448:SSL786498 TCH786448:TCH786498 TMD786448:TMD786498 TVZ786448:TVZ786498 UFV786448:UFV786498 UPR786448:UPR786498 UZN786448:UZN786498 VJJ786448:VJJ786498 VTF786448:VTF786498 WDB786448:WDB786498 WMX786448:WMX786498 WWT786448:WWT786498 AL851984:AL852034 KH851984:KH852034 UD851984:UD852034 ADZ851984:ADZ852034 ANV851984:ANV852034 AXR851984:AXR852034 BHN851984:BHN852034 BRJ851984:BRJ852034 CBF851984:CBF852034 CLB851984:CLB852034 CUX851984:CUX852034 DET851984:DET852034 DOP851984:DOP852034 DYL851984:DYL852034 EIH851984:EIH852034 ESD851984:ESD852034 FBZ851984:FBZ852034 FLV851984:FLV852034 FVR851984:FVR852034 GFN851984:GFN852034 GPJ851984:GPJ852034 GZF851984:GZF852034 HJB851984:HJB852034 HSX851984:HSX852034 ICT851984:ICT852034 IMP851984:IMP852034 IWL851984:IWL852034 JGH851984:JGH852034 JQD851984:JQD852034 JZZ851984:JZZ852034 KJV851984:KJV852034 KTR851984:KTR852034 LDN851984:LDN852034 LNJ851984:LNJ852034 LXF851984:LXF852034 MHB851984:MHB852034 MQX851984:MQX852034 NAT851984:NAT852034 NKP851984:NKP852034 NUL851984:NUL852034 OEH851984:OEH852034 OOD851984:OOD852034 OXZ851984:OXZ852034 PHV851984:PHV852034 PRR851984:PRR852034 QBN851984:QBN852034 QLJ851984:QLJ852034 QVF851984:QVF852034 RFB851984:RFB852034 ROX851984:ROX852034 RYT851984:RYT852034 SIP851984:SIP852034 SSL851984:SSL852034 TCH851984:TCH852034 TMD851984:TMD852034 TVZ851984:TVZ852034 UFV851984:UFV852034 UPR851984:UPR852034 UZN851984:UZN852034 VJJ851984:VJJ852034 VTF851984:VTF852034 WDB851984:WDB852034 WMX851984:WMX852034 WWT851984:WWT852034 AL917520:AL917570 KH917520:KH917570 UD917520:UD917570 ADZ917520:ADZ917570 ANV917520:ANV917570 AXR917520:AXR917570 BHN917520:BHN917570 BRJ917520:BRJ917570 CBF917520:CBF917570 CLB917520:CLB917570 CUX917520:CUX917570 DET917520:DET917570 DOP917520:DOP917570 DYL917520:DYL917570 EIH917520:EIH917570 ESD917520:ESD917570 FBZ917520:FBZ917570 FLV917520:FLV917570 FVR917520:FVR917570 GFN917520:GFN917570 GPJ917520:GPJ917570 GZF917520:GZF917570 HJB917520:HJB917570 HSX917520:HSX917570 ICT917520:ICT917570 IMP917520:IMP917570 IWL917520:IWL917570 JGH917520:JGH917570 JQD917520:JQD917570 JZZ917520:JZZ917570 KJV917520:KJV917570 KTR917520:KTR917570 LDN917520:LDN917570 LNJ917520:LNJ917570 LXF917520:LXF917570 MHB917520:MHB917570 MQX917520:MQX917570 NAT917520:NAT917570 NKP917520:NKP917570 NUL917520:NUL917570 OEH917520:OEH917570 OOD917520:OOD917570 OXZ917520:OXZ917570 PHV917520:PHV917570 PRR917520:PRR917570 QBN917520:QBN917570 QLJ917520:QLJ917570 QVF917520:QVF917570 RFB917520:RFB917570 ROX917520:ROX917570 RYT917520:RYT917570 SIP917520:SIP917570 SSL917520:SSL917570 TCH917520:TCH917570 TMD917520:TMD917570 TVZ917520:TVZ917570 UFV917520:UFV917570 UPR917520:UPR917570 UZN917520:UZN917570 VJJ917520:VJJ917570 VTF917520:VTF917570 WDB917520:WDB917570 WMX917520:WMX917570 WWT917520:WWT917570 AL983056:AL983106 KH983056:KH983106 UD983056:UD983106 ADZ983056:ADZ983106 ANV983056:ANV983106 AXR983056:AXR983106 BHN983056:BHN983106 BRJ983056:BRJ983106 CBF983056:CBF983106 CLB983056:CLB983106 CUX983056:CUX983106 DET983056:DET983106 DOP983056:DOP983106 DYL983056:DYL983106 EIH983056:EIH983106 ESD983056:ESD983106 FBZ983056:FBZ983106 FLV983056:FLV983106 FVR983056:FVR983106 GFN983056:GFN983106 GPJ983056:GPJ983106 GZF983056:GZF983106 HJB983056:HJB983106 HSX983056:HSX983106 ICT983056:ICT983106 IMP983056:IMP983106 IWL983056:IWL983106 JGH983056:JGH983106 JQD983056:JQD983106 JZZ983056:JZZ983106 KJV983056:KJV983106 KTR983056:KTR983106 LDN983056:LDN983106 LNJ983056:LNJ983106 LXF983056:LXF983106 MHB983056:MHB983106 MQX983056:MQX983106 NAT983056:NAT983106 NKP983056:NKP983106 NUL983056:NUL983106 OEH983056:OEH983106 OOD983056:OOD983106 OXZ983056:OXZ983106 PHV983056:PHV983106 PRR983056:PRR983106 QBN983056:QBN983106 QLJ983056:QLJ983106 QVF983056:QVF983106 RFB983056:RFB983106 ROX983056:ROX983106 RYT983056:RYT983106 SIP983056:SIP983106 SSL983056:SSL983106 TCH983056:TCH983106 TMD983056:TMD983106 TVZ983056:TVZ983106 UFV983056:UFV983106 UPR983056:UPR983106 UZN983056:UZN983106 VJJ983056:VJJ983106 VTF983056:VTF983106 WDB983056:WDB983106 WMX983056:WMX983106 WWT983056:WWT983106 AJ16:AJ66 KF16:KF66 UB16:UB66 ADX16:ADX66 ANT16:ANT66 AXP16:AXP66 BHL16:BHL66 BRH16:BRH66 CBD16:CBD66 CKZ16:CKZ66 CUV16:CUV66 DER16:DER66 DON16:DON66 DYJ16:DYJ66 EIF16:EIF66 ESB16:ESB66 FBX16:FBX66 FLT16:FLT66 FVP16:FVP66 GFL16:GFL66 GPH16:GPH66 GZD16:GZD66 HIZ16:HIZ66 HSV16:HSV66 ICR16:ICR66 IMN16:IMN66 IWJ16:IWJ66 JGF16:JGF66 JQB16:JQB66 JZX16:JZX66 KJT16:KJT66 KTP16:KTP66 LDL16:LDL66 LNH16:LNH66 LXD16:LXD66 MGZ16:MGZ66 MQV16:MQV66 NAR16:NAR66 NKN16:NKN66 NUJ16:NUJ66 OEF16:OEF66 OOB16:OOB66 OXX16:OXX66 PHT16:PHT66 PRP16:PRP66 QBL16:QBL66 QLH16:QLH66 QVD16:QVD66 REZ16:REZ66 ROV16:ROV66 RYR16:RYR66 SIN16:SIN66 SSJ16:SSJ66 TCF16:TCF66 TMB16:TMB66 TVX16:TVX66 UFT16:UFT66 UPP16:UPP66 UZL16:UZL66 VJH16:VJH66 VTD16:VTD66 WCZ16:WCZ66 WMV16:WMV66 WWR16:WWR66 AJ65552:AJ65602 KF65552:KF65602 UB65552:UB65602 ADX65552:ADX65602 ANT65552:ANT65602 AXP65552:AXP65602 BHL65552:BHL65602 BRH65552:BRH65602 CBD65552:CBD65602 CKZ65552:CKZ65602 CUV65552:CUV65602 DER65552:DER65602 DON65552:DON65602 DYJ65552:DYJ65602 EIF65552:EIF65602 ESB65552:ESB65602 FBX65552:FBX65602 FLT65552:FLT65602 FVP65552:FVP65602 GFL65552:GFL65602 GPH65552:GPH65602 GZD65552:GZD65602 HIZ65552:HIZ65602 HSV65552:HSV65602 ICR65552:ICR65602 IMN65552:IMN65602 IWJ65552:IWJ65602 JGF65552:JGF65602 JQB65552:JQB65602 JZX65552:JZX65602 KJT65552:KJT65602 KTP65552:KTP65602 LDL65552:LDL65602 LNH65552:LNH65602 LXD65552:LXD65602 MGZ65552:MGZ65602 MQV65552:MQV65602 NAR65552:NAR65602 NKN65552:NKN65602 NUJ65552:NUJ65602 OEF65552:OEF65602 OOB65552:OOB65602 OXX65552:OXX65602 PHT65552:PHT65602 PRP65552:PRP65602 QBL65552:QBL65602 QLH65552:QLH65602 QVD65552:QVD65602 REZ65552:REZ65602 ROV65552:ROV65602 RYR65552:RYR65602 SIN65552:SIN65602 SSJ65552:SSJ65602 TCF65552:TCF65602 TMB65552:TMB65602 TVX65552:TVX65602 UFT65552:UFT65602 UPP65552:UPP65602 UZL65552:UZL65602 VJH65552:VJH65602 VTD65552:VTD65602 WCZ65552:WCZ65602 WMV65552:WMV65602 WWR65552:WWR65602 AJ131088:AJ131138 KF131088:KF131138 UB131088:UB131138 ADX131088:ADX131138 ANT131088:ANT131138 AXP131088:AXP131138 BHL131088:BHL131138 BRH131088:BRH131138 CBD131088:CBD131138 CKZ131088:CKZ131138 CUV131088:CUV131138 DER131088:DER131138 DON131088:DON131138 DYJ131088:DYJ131138 EIF131088:EIF131138 ESB131088:ESB131138 FBX131088:FBX131138 FLT131088:FLT131138 FVP131088:FVP131138 GFL131088:GFL131138 GPH131088:GPH131138 GZD131088:GZD131138 HIZ131088:HIZ131138 HSV131088:HSV131138 ICR131088:ICR131138 IMN131088:IMN131138 IWJ131088:IWJ131138 JGF131088:JGF131138 JQB131088:JQB131138 JZX131088:JZX131138 KJT131088:KJT131138 KTP131088:KTP131138 LDL131088:LDL131138 LNH131088:LNH131138 LXD131088:LXD131138 MGZ131088:MGZ131138 MQV131088:MQV131138 NAR131088:NAR131138 NKN131088:NKN131138 NUJ131088:NUJ131138 OEF131088:OEF131138 OOB131088:OOB131138 OXX131088:OXX131138 PHT131088:PHT131138 PRP131088:PRP131138 QBL131088:QBL131138 QLH131088:QLH131138 QVD131088:QVD131138 REZ131088:REZ131138 ROV131088:ROV131138 RYR131088:RYR131138 SIN131088:SIN131138 SSJ131088:SSJ131138 TCF131088:TCF131138 TMB131088:TMB131138 TVX131088:TVX131138 UFT131088:UFT131138 UPP131088:UPP131138 UZL131088:UZL131138 VJH131088:VJH131138 VTD131088:VTD131138 WCZ131088:WCZ131138 WMV131088:WMV131138 WWR131088:WWR131138 AJ196624:AJ196674 KF196624:KF196674 UB196624:UB196674 ADX196624:ADX196674 ANT196624:ANT196674 AXP196624:AXP196674 BHL196624:BHL196674 BRH196624:BRH196674 CBD196624:CBD196674 CKZ196624:CKZ196674 CUV196624:CUV196674 DER196624:DER196674 DON196624:DON196674 DYJ196624:DYJ196674 EIF196624:EIF196674 ESB196624:ESB196674 FBX196624:FBX196674 FLT196624:FLT196674 FVP196624:FVP196674 GFL196624:GFL196674 GPH196624:GPH196674 GZD196624:GZD196674 HIZ196624:HIZ196674 HSV196624:HSV196674 ICR196624:ICR196674 IMN196624:IMN196674 IWJ196624:IWJ196674 JGF196624:JGF196674 JQB196624:JQB196674 JZX196624:JZX196674 KJT196624:KJT196674 KTP196624:KTP196674 LDL196624:LDL196674 LNH196624:LNH196674 LXD196624:LXD196674 MGZ196624:MGZ196674 MQV196624:MQV196674 NAR196624:NAR196674 NKN196624:NKN196674 NUJ196624:NUJ196674 OEF196624:OEF196674 OOB196624:OOB196674 OXX196624:OXX196674 PHT196624:PHT196674 PRP196624:PRP196674 QBL196624:QBL196674 QLH196624:QLH196674 QVD196624:QVD196674 REZ196624:REZ196674 ROV196624:ROV196674 RYR196624:RYR196674 SIN196624:SIN196674 SSJ196624:SSJ196674 TCF196624:TCF196674 TMB196624:TMB196674 TVX196624:TVX196674 UFT196624:UFT196674 UPP196624:UPP196674 UZL196624:UZL196674 VJH196624:VJH196674 VTD196624:VTD196674 WCZ196624:WCZ196674 WMV196624:WMV196674 WWR196624:WWR196674 AJ262160:AJ262210 KF262160:KF262210 UB262160:UB262210 ADX262160:ADX262210 ANT262160:ANT262210 AXP262160:AXP262210 BHL262160:BHL262210 BRH262160:BRH262210 CBD262160:CBD262210 CKZ262160:CKZ262210 CUV262160:CUV262210 DER262160:DER262210 DON262160:DON262210 DYJ262160:DYJ262210 EIF262160:EIF262210 ESB262160:ESB262210 FBX262160:FBX262210 FLT262160:FLT262210 FVP262160:FVP262210 GFL262160:GFL262210 GPH262160:GPH262210 GZD262160:GZD262210 HIZ262160:HIZ262210 HSV262160:HSV262210 ICR262160:ICR262210 IMN262160:IMN262210 IWJ262160:IWJ262210 JGF262160:JGF262210 JQB262160:JQB262210 JZX262160:JZX262210 KJT262160:KJT262210 KTP262160:KTP262210 LDL262160:LDL262210 LNH262160:LNH262210 LXD262160:LXD262210 MGZ262160:MGZ262210 MQV262160:MQV262210 NAR262160:NAR262210 NKN262160:NKN262210 NUJ262160:NUJ262210 OEF262160:OEF262210 OOB262160:OOB262210 OXX262160:OXX262210 PHT262160:PHT262210 PRP262160:PRP262210 QBL262160:QBL262210 QLH262160:QLH262210 QVD262160:QVD262210 REZ262160:REZ262210 ROV262160:ROV262210 RYR262160:RYR262210 SIN262160:SIN262210 SSJ262160:SSJ262210 TCF262160:TCF262210 TMB262160:TMB262210 TVX262160:TVX262210 UFT262160:UFT262210 UPP262160:UPP262210 UZL262160:UZL262210 VJH262160:VJH262210 VTD262160:VTD262210 WCZ262160:WCZ262210 WMV262160:WMV262210 WWR262160:WWR262210 AJ327696:AJ327746 KF327696:KF327746 UB327696:UB327746 ADX327696:ADX327746 ANT327696:ANT327746 AXP327696:AXP327746 BHL327696:BHL327746 BRH327696:BRH327746 CBD327696:CBD327746 CKZ327696:CKZ327746 CUV327696:CUV327746 DER327696:DER327746 DON327696:DON327746 DYJ327696:DYJ327746 EIF327696:EIF327746 ESB327696:ESB327746 FBX327696:FBX327746 FLT327696:FLT327746 FVP327696:FVP327746 GFL327696:GFL327746 GPH327696:GPH327746 GZD327696:GZD327746 HIZ327696:HIZ327746 HSV327696:HSV327746 ICR327696:ICR327746 IMN327696:IMN327746 IWJ327696:IWJ327746 JGF327696:JGF327746 JQB327696:JQB327746 JZX327696:JZX327746 KJT327696:KJT327746 KTP327696:KTP327746 LDL327696:LDL327746 LNH327696:LNH327746 LXD327696:LXD327746 MGZ327696:MGZ327746 MQV327696:MQV327746 NAR327696:NAR327746 NKN327696:NKN327746 NUJ327696:NUJ327746 OEF327696:OEF327746 OOB327696:OOB327746 OXX327696:OXX327746 PHT327696:PHT327746 PRP327696:PRP327746 QBL327696:QBL327746 QLH327696:QLH327746 QVD327696:QVD327746 REZ327696:REZ327746 ROV327696:ROV327746 RYR327696:RYR327746 SIN327696:SIN327746 SSJ327696:SSJ327746 TCF327696:TCF327746 TMB327696:TMB327746 TVX327696:TVX327746 UFT327696:UFT327746 UPP327696:UPP327746 UZL327696:UZL327746 VJH327696:VJH327746 VTD327696:VTD327746 WCZ327696:WCZ327746 WMV327696:WMV327746 WWR327696:WWR327746 AJ393232:AJ393282 KF393232:KF393282 UB393232:UB393282 ADX393232:ADX393282 ANT393232:ANT393282 AXP393232:AXP393282 BHL393232:BHL393282 BRH393232:BRH393282 CBD393232:CBD393282 CKZ393232:CKZ393282 CUV393232:CUV393282 DER393232:DER393282 DON393232:DON393282 DYJ393232:DYJ393282 EIF393232:EIF393282 ESB393232:ESB393282 FBX393232:FBX393282 FLT393232:FLT393282 FVP393232:FVP393282 GFL393232:GFL393282 GPH393232:GPH393282 GZD393232:GZD393282 HIZ393232:HIZ393282 HSV393232:HSV393282 ICR393232:ICR393282 IMN393232:IMN393282 IWJ393232:IWJ393282 JGF393232:JGF393282 JQB393232:JQB393282 JZX393232:JZX393282 KJT393232:KJT393282 KTP393232:KTP393282 LDL393232:LDL393282 LNH393232:LNH393282 LXD393232:LXD393282 MGZ393232:MGZ393282 MQV393232:MQV393282 NAR393232:NAR393282 NKN393232:NKN393282 NUJ393232:NUJ393282 OEF393232:OEF393282 OOB393232:OOB393282 OXX393232:OXX393282 PHT393232:PHT393282 PRP393232:PRP393282 QBL393232:QBL393282 QLH393232:QLH393282 QVD393232:QVD393282 REZ393232:REZ393282 ROV393232:ROV393282 RYR393232:RYR393282 SIN393232:SIN393282 SSJ393232:SSJ393282 TCF393232:TCF393282 TMB393232:TMB393282 TVX393232:TVX393282 UFT393232:UFT393282 UPP393232:UPP393282 UZL393232:UZL393282 VJH393232:VJH393282 VTD393232:VTD393282 WCZ393232:WCZ393282 WMV393232:WMV393282 WWR393232:WWR393282 AJ458768:AJ458818 KF458768:KF458818 UB458768:UB458818 ADX458768:ADX458818 ANT458768:ANT458818 AXP458768:AXP458818 BHL458768:BHL458818 BRH458768:BRH458818 CBD458768:CBD458818 CKZ458768:CKZ458818 CUV458768:CUV458818 DER458768:DER458818 DON458768:DON458818 DYJ458768:DYJ458818 EIF458768:EIF458818 ESB458768:ESB458818 FBX458768:FBX458818 FLT458768:FLT458818 FVP458768:FVP458818 GFL458768:GFL458818 GPH458768:GPH458818 GZD458768:GZD458818 HIZ458768:HIZ458818 HSV458768:HSV458818 ICR458768:ICR458818 IMN458768:IMN458818 IWJ458768:IWJ458818 JGF458768:JGF458818 JQB458768:JQB458818 JZX458768:JZX458818 KJT458768:KJT458818 KTP458768:KTP458818 LDL458768:LDL458818 LNH458768:LNH458818 LXD458768:LXD458818 MGZ458768:MGZ458818 MQV458768:MQV458818 NAR458768:NAR458818 NKN458768:NKN458818 NUJ458768:NUJ458818 OEF458768:OEF458818 OOB458768:OOB458818 OXX458768:OXX458818 PHT458768:PHT458818 PRP458768:PRP458818 QBL458768:QBL458818 QLH458768:QLH458818 QVD458768:QVD458818 REZ458768:REZ458818 ROV458768:ROV458818 RYR458768:RYR458818 SIN458768:SIN458818 SSJ458768:SSJ458818 TCF458768:TCF458818 TMB458768:TMB458818 TVX458768:TVX458818 UFT458768:UFT458818 UPP458768:UPP458818 UZL458768:UZL458818 VJH458768:VJH458818 VTD458768:VTD458818 WCZ458768:WCZ458818 WMV458768:WMV458818 WWR458768:WWR458818 AJ524304:AJ524354 KF524304:KF524354 UB524304:UB524354 ADX524304:ADX524354 ANT524304:ANT524354 AXP524304:AXP524354 BHL524304:BHL524354 BRH524304:BRH524354 CBD524304:CBD524354 CKZ524304:CKZ524354 CUV524304:CUV524354 DER524304:DER524354 DON524304:DON524354 DYJ524304:DYJ524354 EIF524304:EIF524354 ESB524304:ESB524354 FBX524304:FBX524354 FLT524304:FLT524354 FVP524304:FVP524354 GFL524304:GFL524354 GPH524304:GPH524354 GZD524304:GZD524354 HIZ524304:HIZ524354 HSV524304:HSV524354 ICR524304:ICR524354 IMN524304:IMN524354 IWJ524304:IWJ524354 JGF524304:JGF524354 JQB524304:JQB524354 JZX524304:JZX524354 KJT524304:KJT524354 KTP524304:KTP524354 LDL524304:LDL524354 LNH524304:LNH524354 LXD524304:LXD524354 MGZ524304:MGZ524354 MQV524304:MQV524354 NAR524304:NAR524354 NKN524304:NKN524354 NUJ524304:NUJ524354 OEF524304:OEF524354 OOB524304:OOB524354 OXX524304:OXX524354 PHT524304:PHT524354 PRP524304:PRP524354 QBL524304:QBL524354 QLH524304:QLH524354 QVD524304:QVD524354 REZ524304:REZ524354 ROV524304:ROV524354 RYR524304:RYR524354 SIN524304:SIN524354 SSJ524304:SSJ524354 TCF524304:TCF524354 TMB524304:TMB524354 TVX524304:TVX524354 UFT524304:UFT524354 UPP524304:UPP524354 UZL524304:UZL524354 VJH524304:VJH524354 VTD524304:VTD524354 WCZ524304:WCZ524354 WMV524304:WMV524354 WWR524304:WWR524354 AJ589840:AJ589890 KF589840:KF589890 UB589840:UB589890 ADX589840:ADX589890 ANT589840:ANT589890 AXP589840:AXP589890 BHL589840:BHL589890 BRH589840:BRH589890 CBD589840:CBD589890 CKZ589840:CKZ589890 CUV589840:CUV589890 DER589840:DER589890 DON589840:DON589890 DYJ589840:DYJ589890 EIF589840:EIF589890 ESB589840:ESB589890 FBX589840:FBX589890 FLT589840:FLT589890 FVP589840:FVP589890 GFL589840:GFL589890 GPH589840:GPH589890 GZD589840:GZD589890 HIZ589840:HIZ589890 HSV589840:HSV589890 ICR589840:ICR589890 IMN589840:IMN589890 IWJ589840:IWJ589890 JGF589840:JGF589890 JQB589840:JQB589890 JZX589840:JZX589890 KJT589840:KJT589890 KTP589840:KTP589890 LDL589840:LDL589890 LNH589840:LNH589890 LXD589840:LXD589890 MGZ589840:MGZ589890 MQV589840:MQV589890 NAR589840:NAR589890 NKN589840:NKN589890 NUJ589840:NUJ589890 OEF589840:OEF589890 OOB589840:OOB589890 OXX589840:OXX589890 PHT589840:PHT589890 PRP589840:PRP589890 QBL589840:QBL589890 QLH589840:QLH589890 QVD589840:QVD589890 REZ589840:REZ589890 ROV589840:ROV589890 RYR589840:RYR589890 SIN589840:SIN589890 SSJ589840:SSJ589890 TCF589840:TCF589890 TMB589840:TMB589890 TVX589840:TVX589890 UFT589840:UFT589890 UPP589840:UPP589890 UZL589840:UZL589890 VJH589840:VJH589890 VTD589840:VTD589890 WCZ589840:WCZ589890 WMV589840:WMV589890 WWR589840:WWR589890 AJ655376:AJ655426 KF655376:KF655426 UB655376:UB655426 ADX655376:ADX655426 ANT655376:ANT655426 AXP655376:AXP655426 BHL655376:BHL655426 BRH655376:BRH655426 CBD655376:CBD655426 CKZ655376:CKZ655426 CUV655376:CUV655426 DER655376:DER655426 DON655376:DON655426 DYJ655376:DYJ655426 EIF655376:EIF655426 ESB655376:ESB655426 FBX655376:FBX655426 FLT655376:FLT655426 FVP655376:FVP655426 GFL655376:GFL655426 GPH655376:GPH655426 GZD655376:GZD655426 HIZ655376:HIZ655426 HSV655376:HSV655426 ICR655376:ICR655426 IMN655376:IMN655426 IWJ655376:IWJ655426 JGF655376:JGF655426 JQB655376:JQB655426 JZX655376:JZX655426 KJT655376:KJT655426 KTP655376:KTP655426 LDL655376:LDL655426 LNH655376:LNH655426 LXD655376:LXD655426 MGZ655376:MGZ655426 MQV655376:MQV655426 NAR655376:NAR655426 NKN655376:NKN655426 NUJ655376:NUJ655426 OEF655376:OEF655426 OOB655376:OOB655426 OXX655376:OXX655426 PHT655376:PHT655426 PRP655376:PRP655426 QBL655376:QBL655426 QLH655376:QLH655426 QVD655376:QVD655426 REZ655376:REZ655426 ROV655376:ROV655426 RYR655376:RYR655426 SIN655376:SIN655426 SSJ655376:SSJ655426 TCF655376:TCF655426 TMB655376:TMB655426 TVX655376:TVX655426 UFT655376:UFT655426 UPP655376:UPP655426 UZL655376:UZL655426 VJH655376:VJH655426 VTD655376:VTD655426 WCZ655376:WCZ655426 WMV655376:WMV655426 WWR655376:WWR655426 AJ720912:AJ720962 KF720912:KF720962 UB720912:UB720962 ADX720912:ADX720962 ANT720912:ANT720962 AXP720912:AXP720962 BHL720912:BHL720962 BRH720912:BRH720962 CBD720912:CBD720962 CKZ720912:CKZ720962 CUV720912:CUV720962 DER720912:DER720962 DON720912:DON720962 DYJ720912:DYJ720962 EIF720912:EIF720962 ESB720912:ESB720962 FBX720912:FBX720962 FLT720912:FLT720962 FVP720912:FVP720962 GFL720912:GFL720962 GPH720912:GPH720962 GZD720912:GZD720962 HIZ720912:HIZ720962 HSV720912:HSV720962 ICR720912:ICR720962 IMN720912:IMN720962 IWJ720912:IWJ720962 JGF720912:JGF720962 JQB720912:JQB720962 JZX720912:JZX720962 KJT720912:KJT720962 KTP720912:KTP720962 LDL720912:LDL720962 LNH720912:LNH720962 LXD720912:LXD720962 MGZ720912:MGZ720962 MQV720912:MQV720962 NAR720912:NAR720962 NKN720912:NKN720962 NUJ720912:NUJ720962 OEF720912:OEF720962 OOB720912:OOB720962 OXX720912:OXX720962 PHT720912:PHT720962 PRP720912:PRP720962 QBL720912:QBL720962 QLH720912:QLH720962 QVD720912:QVD720962 REZ720912:REZ720962 ROV720912:ROV720962 RYR720912:RYR720962 SIN720912:SIN720962 SSJ720912:SSJ720962 TCF720912:TCF720962 TMB720912:TMB720962 TVX720912:TVX720962 UFT720912:UFT720962 UPP720912:UPP720962 UZL720912:UZL720962 VJH720912:VJH720962 VTD720912:VTD720962 WCZ720912:WCZ720962 WMV720912:WMV720962 WWR720912:WWR720962 AJ786448:AJ786498 KF786448:KF786498 UB786448:UB786498 ADX786448:ADX786498 ANT786448:ANT786498 AXP786448:AXP786498 BHL786448:BHL786498 BRH786448:BRH786498 CBD786448:CBD786498 CKZ786448:CKZ786498 CUV786448:CUV786498 DER786448:DER786498 DON786448:DON786498 DYJ786448:DYJ786498 EIF786448:EIF786498 ESB786448:ESB786498 FBX786448:FBX786498 FLT786448:FLT786498 FVP786448:FVP786498 GFL786448:GFL786498 GPH786448:GPH786498 GZD786448:GZD786498 HIZ786448:HIZ786498 HSV786448:HSV786498 ICR786448:ICR786498 IMN786448:IMN786498 IWJ786448:IWJ786498 JGF786448:JGF786498 JQB786448:JQB786498 JZX786448:JZX786498 KJT786448:KJT786498 KTP786448:KTP786498 LDL786448:LDL786498 LNH786448:LNH786498 LXD786448:LXD786498 MGZ786448:MGZ786498 MQV786448:MQV786498 NAR786448:NAR786498 NKN786448:NKN786498 NUJ786448:NUJ786498 OEF786448:OEF786498 OOB786448:OOB786498 OXX786448:OXX786498 PHT786448:PHT786498 PRP786448:PRP786498 QBL786448:QBL786498 QLH786448:QLH786498 QVD786448:QVD786498 REZ786448:REZ786498 ROV786448:ROV786498 RYR786448:RYR786498 SIN786448:SIN786498 SSJ786448:SSJ786498 TCF786448:TCF786498 TMB786448:TMB786498 TVX786448:TVX786498 UFT786448:UFT786498 UPP786448:UPP786498 UZL786448:UZL786498 VJH786448:VJH786498 VTD786448:VTD786498 WCZ786448:WCZ786498 WMV786448:WMV786498 WWR786448:WWR786498 AJ851984:AJ852034 KF851984:KF852034 UB851984:UB852034 ADX851984:ADX852034 ANT851984:ANT852034 AXP851984:AXP852034 BHL851984:BHL852034 BRH851984:BRH852034 CBD851984:CBD852034 CKZ851984:CKZ852034 CUV851984:CUV852034 DER851984:DER852034 DON851984:DON852034 DYJ851984:DYJ852034 EIF851984:EIF852034 ESB851984:ESB852034 FBX851984:FBX852034 FLT851984:FLT852034 FVP851984:FVP852034 GFL851984:GFL852034 GPH851984:GPH852034 GZD851984:GZD852034 HIZ851984:HIZ852034 HSV851984:HSV852034 ICR851984:ICR852034 IMN851984:IMN852034 IWJ851984:IWJ852034 JGF851984:JGF852034 JQB851984:JQB852034 JZX851984:JZX852034 KJT851984:KJT852034 KTP851984:KTP852034 LDL851984:LDL852034 LNH851984:LNH852034 LXD851984:LXD852034 MGZ851984:MGZ852034 MQV851984:MQV852034 NAR851984:NAR852034 NKN851984:NKN852034 NUJ851984:NUJ852034 OEF851984:OEF852034 OOB851984:OOB852034 OXX851984:OXX852034 PHT851984:PHT852034 PRP851984:PRP852034 QBL851984:QBL852034 QLH851984:QLH852034 QVD851984:QVD852034 REZ851984:REZ852034 ROV851984:ROV852034 RYR851984:RYR852034 SIN851984:SIN852034 SSJ851984:SSJ852034 TCF851984:TCF852034 TMB851984:TMB852034 TVX851984:TVX852034 UFT851984:UFT852034 UPP851984:UPP852034 UZL851984:UZL852034 VJH851984:VJH852034 VTD851984:VTD852034 WCZ851984:WCZ852034 WMV851984:WMV852034 WWR851984:WWR852034 AJ917520:AJ917570 KF917520:KF917570 UB917520:UB917570 ADX917520:ADX917570 ANT917520:ANT917570 AXP917520:AXP917570 BHL917520:BHL917570 BRH917520:BRH917570 CBD917520:CBD917570 CKZ917520:CKZ917570 CUV917520:CUV917570 DER917520:DER917570 DON917520:DON917570 DYJ917520:DYJ917570 EIF917520:EIF917570 ESB917520:ESB917570 FBX917520:FBX917570 FLT917520:FLT917570 FVP917520:FVP917570 GFL917520:GFL917570 GPH917520:GPH917570 GZD917520:GZD917570 HIZ917520:HIZ917570 HSV917520:HSV917570 ICR917520:ICR917570 IMN917520:IMN917570 IWJ917520:IWJ917570 JGF917520:JGF917570 JQB917520:JQB917570 JZX917520:JZX917570 KJT917520:KJT917570 KTP917520:KTP917570 LDL917520:LDL917570 LNH917520:LNH917570 LXD917520:LXD917570 MGZ917520:MGZ917570 MQV917520:MQV917570 NAR917520:NAR917570 NKN917520:NKN917570 NUJ917520:NUJ917570 OEF917520:OEF917570 OOB917520:OOB917570 OXX917520:OXX917570 PHT917520:PHT917570 PRP917520:PRP917570 QBL917520:QBL917570 QLH917520:QLH917570 QVD917520:QVD917570 REZ917520:REZ917570 ROV917520:ROV917570 RYR917520:RYR917570 SIN917520:SIN917570 SSJ917520:SSJ917570 TCF917520:TCF917570 TMB917520:TMB917570 TVX917520:TVX917570 UFT917520:UFT917570 UPP917520:UPP917570 UZL917520:UZL917570 VJH917520:VJH917570 VTD917520:VTD917570 WCZ917520:WCZ917570 WMV917520:WMV917570 WWR917520:WWR917570 AJ983056:AJ983106 KF983056:KF983106 UB983056:UB983106 ADX983056:ADX983106 ANT983056:ANT983106 AXP983056:AXP983106 BHL983056:BHL983106 BRH983056:BRH983106 CBD983056:CBD983106 CKZ983056:CKZ983106 CUV983056:CUV983106 DER983056:DER983106 DON983056:DON983106 DYJ983056:DYJ983106 EIF983056:EIF983106 ESB983056:ESB983106 FBX983056:FBX983106 FLT983056:FLT983106 FVP983056:FVP983106 GFL983056:GFL983106 GPH983056:GPH983106 GZD983056:GZD983106 HIZ983056:HIZ983106 HSV983056:HSV983106 ICR983056:ICR983106 IMN983056:IMN983106 IWJ983056:IWJ983106 JGF983056:JGF983106 JQB983056:JQB983106 JZX983056:JZX983106 KJT983056:KJT983106 KTP983056:KTP983106 LDL983056:LDL983106 LNH983056:LNH983106 LXD983056:LXD983106 MGZ983056:MGZ983106 MQV983056:MQV983106 NAR983056:NAR983106 NKN983056:NKN983106 NUJ983056:NUJ983106 OEF983056:OEF983106 OOB983056:OOB983106 OXX983056:OXX983106 PHT983056:PHT983106 PRP983056:PRP983106 QBL983056:QBL983106 QLH983056:QLH983106 QVD983056:QVD983106 REZ983056:REZ983106 ROV983056:ROV983106 RYR983056:RYR983106 SIN983056:SIN983106 SSJ983056:SSJ983106 TCF983056:TCF983106 TMB983056:TMB983106 TVX983056:TVX983106 UFT983056:UFT983106 UPP983056:UPP983106 UZL983056:UZL983106 VJH983056:VJH983106 VTD983056:VTD983106 WCZ983056:WCZ983106 WMV983056:WMV983106 WWR983056:WWR983106">
      <formula1>0</formula1>
      <formula2>0</formula2>
    </dataValidation>
  </dataValidations>
  <pageMargins left="0.51181102362204722" right="0.51181102362204722" top="0.78740157480314965" bottom="0.78740157480314965" header="0.31496062992125984" footer="0.31496062992125984"/>
  <pageSetup paperSize="9" scale="60" orientation="landscape"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aixaArredQuant">
              <controlPr defaultSize="0" print="0" autoFill="0" autoLine="0" autoPict="0">
                <anchor moveWithCells="1" sizeWithCells="1">
                  <from>
                    <xdr:col>19</xdr:col>
                    <xdr:colOff>466725</xdr:colOff>
                    <xdr:row>9</xdr:row>
                    <xdr:rowOff>152400</xdr:rowOff>
                  </from>
                  <to>
                    <xdr:col>19</xdr:col>
                    <xdr:colOff>885825</xdr:colOff>
                    <xdr:row>11</xdr:row>
                    <xdr:rowOff>76200</xdr:rowOff>
                  </to>
                </anchor>
              </controlPr>
            </control>
          </mc:Choice>
        </mc:AlternateContent>
        <mc:AlternateContent xmlns:mc="http://schemas.openxmlformats.org/markup-compatibility/2006">
          <mc:Choice Requires="x14">
            <control shapeId="1026" r:id="rId5" name="CaixaArredCustoUnit">
              <controlPr defaultSize="0" print="0" autoFill="0" autoLine="0" autoPict="0">
                <anchor moveWithCells="1" sizeWithCells="1">
                  <from>
                    <xdr:col>20</xdr:col>
                    <xdr:colOff>438150</xdr:colOff>
                    <xdr:row>9</xdr:row>
                    <xdr:rowOff>152400</xdr:rowOff>
                  </from>
                  <to>
                    <xdr:col>20</xdr:col>
                    <xdr:colOff>857250</xdr:colOff>
                    <xdr:row>11</xdr:row>
                    <xdr:rowOff>76200</xdr:rowOff>
                  </to>
                </anchor>
              </controlPr>
            </control>
          </mc:Choice>
        </mc:AlternateContent>
        <mc:AlternateContent xmlns:mc="http://schemas.openxmlformats.org/markup-compatibility/2006">
          <mc:Choice Requires="x14">
            <control shapeId="1027" r:id="rId6" name="CaixaArredBDI">
              <controlPr defaultSize="0" print="0" autoFill="0" autoLine="0" autoPict="0">
                <anchor moveWithCells="1" sizeWithCells="1">
                  <from>
                    <xdr:col>21</xdr:col>
                    <xdr:colOff>276225</xdr:colOff>
                    <xdr:row>9</xdr:row>
                    <xdr:rowOff>152400</xdr:rowOff>
                  </from>
                  <to>
                    <xdr:col>21</xdr:col>
                    <xdr:colOff>695325</xdr:colOff>
                    <xdr:row>11</xdr:row>
                    <xdr:rowOff>76200</xdr:rowOff>
                  </to>
                </anchor>
              </controlPr>
            </control>
          </mc:Choice>
        </mc:AlternateContent>
        <mc:AlternateContent xmlns:mc="http://schemas.openxmlformats.org/markup-compatibility/2006">
          <mc:Choice Requires="x14">
            <control shapeId="1028" r:id="rId7" name="CaixaArredPrecoUnit">
              <controlPr defaultSize="0" print="0" autoFill="0" autoLine="0" autoPict="0">
                <anchor moveWithCells="1" sizeWithCells="1">
                  <from>
                    <xdr:col>22</xdr:col>
                    <xdr:colOff>352425</xdr:colOff>
                    <xdr:row>9</xdr:row>
                    <xdr:rowOff>152400</xdr:rowOff>
                  </from>
                  <to>
                    <xdr:col>22</xdr:col>
                    <xdr:colOff>771525</xdr:colOff>
                    <xdr:row>11</xdr:row>
                    <xdr:rowOff>76200</xdr:rowOff>
                  </to>
                </anchor>
              </controlPr>
            </control>
          </mc:Choice>
        </mc:AlternateContent>
        <mc:AlternateContent xmlns:mc="http://schemas.openxmlformats.org/markup-compatibility/2006">
          <mc:Choice Requires="x14">
            <control shapeId="1029" r:id="rId8" name="CaixaArredPrecoTotal">
              <controlPr defaultSize="0" print="0" autoFill="0" autoLine="0" autoPict="0">
                <anchor moveWithCells="1" sizeWithCells="1">
                  <from>
                    <xdr:col>23</xdr:col>
                    <xdr:colOff>419100</xdr:colOff>
                    <xdr:row>9</xdr:row>
                    <xdr:rowOff>142875</xdr:rowOff>
                  </from>
                  <to>
                    <xdr:col>23</xdr:col>
                    <xdr:colOff>838200</xdr:colOff>
                    <xdr:row>11</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Plan1</vt:lpstr>
      <vt:lpstr>Plan2</vt:lpstr>
      <vt:lpstr>Plan3</vt:lpstr>
      <vt:lpstr>Plan1!Area_de_impressao</vt:lpstr>
      <vt:lpstr>Plan1!Titulos_de_impressao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Luiz Augusto Crespo Monteiro</dc:creator>
  <cp:lastModifiedBy>Luiz Augusto Crespo Monteiro</cp:lastModifiedBy>
  <cp:lastPrinted>2023-08-10T13:25:44Z</cp:lastPrinted>
  <dcterms:created xsi:type="dcterms:W3CDTF">2023-08-07T18:36:52Z</dcterms:created>
  <dcterms:modified xsi:type="dcterms:W3CDTF">2023-08-10T13:30:27Z</dcterms:modified>
</cp:coreProperties>
</file>